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49" firstSheet="7" activeTab="11"/>
  </bookViews>
  <sheets>
    <sheet name="（附表1）2016全实绩" sheetId="1" r:id="rId1"/>
    <sheet name="（附件2）2016支出" sheetId="2" r:id="rId2"/>
    <sheet name="（附件3）2016基金收入" sheetId="3" r:id="rId3"/>
    <sheet name="（附件4）2016基金支出" sheetId="4" r:id="rId4"/>
    <sheet name="（附表5）2017年社保基金收支表  (2)" sheetId="5" r:id="rId5"/>
    <sheet name="（附件6）2017年收入计划表" sheetId="6" r:id="rId6"/>
    <sheet name="（附件7）2017年支出对比表" sheetId="7" r:id="rId7"/>
    <sheet name="(附表7-1）2017年支出计划表（功能科目）" sheetId="8" r:id="rId8"/>
    <sheet name="（附件8）2017基金收入 " sheetId="9" r:id="rId9"/>
    <sheet name="（附件9）2017基金支出" sheetId="10" r:id="rId10"/>
    <sheet name="（附表10）2017年社保基金收支表 " sheetId="11" r:id="rId11"/>
    <sheet name="（附件11）2017年三公经费表" sheetId="12" r:id="rId12"/>
    <sheet name="（附表12）2016年地方政府债务限额余额情况表" sheetId="13" r:id="rId13"/>
  </sheets>
  <definedNames>
    <definedName name="_xlnm.Print_Area" localSheetId="7">'(附表7-1）2017年支出计划表（功能科目）'!$A$1:$I$119</definedName>
    <definedName name="_xlnm.Print_Area" hidden="1">#N/A</definedName>
    <definedName name="_xlnm.Print_Titles" localSheetId="7">'(附表7-1）2017年支出计划表（功能科目）'!$1:$5</definedName>
    <definedName name="_xlnm.Print_Titles" localSheetId="1">'（附件2）2016支出'!$2:$5</definedName>
    <definedName name="_xlnm.Print_Titles" localSheetId="5">'（附件6）2017年收入计划表'!$1:$5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<sst xmlns="http://schemas.openxmlformats.org/spreadsheetml/2006/main" count="585" uniqueCount="442">
  <si>
    <t>附表1：</t>
  </si>
  <si>
    <t>2016年梅江区一般公共预算收入执行情况表</t>
  </si>
  <si>
    <t>单位：万元</t>
  </si>
  <si>
    <r>
      <t>项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0"/>
      </rPr>
      <t>目</t>
    </r>
  </si>
  <si>
    <t>2015年收入实绩</t>
  </si>
  <si>
    <t>2016年收入实绩</t>
  </si>
  <si>
    <t>2016年比2015年收入实绩</t>
  </si>
  <si>
    <t>增减额</t>
  </si>
  <si>
    <r>
      <t>增减率</t>
    </r>
    <r>
      <rPr>
        <b/>
        <sz val="11"/>
        <rFont val="Times New Roman"/>
        <family val="1"/>
      </rPr>
      <t>%</t>
    </r>
  </si>
  <si>
    <t>一般公共预算收入合计</t>
  </si>
  <si>
    <t>（一）税收收入</t>
  </si>
  <si>
    <r>
      <t>1</t>
    </r>
    <r>
      <rPr>
        <sz val="11"/>
        <rFont val="宋体"/>
        <family val="0"/>
      </rPr>
      <t>、增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值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</si>
  <si>
    <r>
      <t>2</t>
    </r>
    <r>
      <rPr>
        <sz val="11"/>
        <rFont val="宋体"/>
        <family val="0"/>
      </rPr>
      <t>、营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</si>
  <si>
    <r>
      <t>3</t>
    </r>
    <r>
      <rPr>
        <sz val="11"/>
        <rFont val="宋体"/>
        <family val="0"/>
      </rPr>
      <t>、企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</si>
  <si>
    <t>4、个人所得税</t>
  </si>
  <si>
    <t>5、资源税</t>
  </si>
  <si>
    <t>6、城市维护建设税</t>
  </si>
  <si>
    <r>
      <t>7</t>
    </r>
    <r>
      <rPr>
        <sz val="11"/>
        <rFont val="宋体"/>
        <family val="0"/>
      </rPr>
      <t>、房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产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</si>
  <si>
    <t>8、印花税</t>
  </si>
  <si>
    <t>9、城镇土地使用税</t>
  </si>
  <si>
    <t>10、土地增值税</t>
  </si>
  <si>
    <t>11、车船税</t>
  </si>
  <si>
    <r>
      <t>12</t>
    </r>
    <r>
      <rPr>
        <sz val="11"/>
        <rFont val="宋体"/>
        <family val="0"/>
      </rPr>
      <t>、耕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占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</si>
  <si>
    <r>
      <t>13</t>
    </r>
    <r>
      <rPr>
        <sz val="11"/>
        <rFont val="宋体"/>
        <family val="0"/>
      </rPr>
      <t>、契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</t>
    </r>
  </si>
  <si>
    <t>（二）非税收入</t>
  </si>
  <si>
    <t>1、专项收入</t>
  </si>
  <si>
    <t>2、行政事业性收费收入</t>
  </si>
  <si>
    <t>3、罚没收入</t>
  </si>
  <si>
    <t>4、国有资本经营收入</t>
  </si>
  <si>
    <r>
      <t>5</t>
    </r>
    <r>
      <rPr>
        <sz val="11"/>
        <rFont val="宋体"/>
        <family val="0"/>
      </rPr>
      <t>、国有资源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</si>
  <si>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t>6、捐赠收入</t>
  </si>
  <si>
    <t>7、政府住房基金收入</t>
  </si>
  <si>
    <t>8、其他收入</t>
  </si>
  <si>
    <t>附表2：</t>
  </si>
  <si>
    <t>2016年梅江区一般公共预算支出执行情况表</t>
  </si>
  <si>
    <r>
      <t>项</t>
    </r>
    <r>
      <rPr>
        <b/>
        <sz val="11"/>
        <rFont val="Times New Roman"/>
        <family val="1"/>
      </rPr>
      <t xml:space="preserve">                 </t>
    </r>
    <r>
      <rPr>
        <b/>
        <sz val="11"/>
        <rFont val="宋体"/>
        <family val="0"/>
      </rPr>
      <t>目</t>
    </r>
  </si>
  <si>
    <t>2015年执行数</t>
  </si>
  <si>
    <t>2016年执行数
(快报数)</t>
  </si>
  <si>
    <t>2016年对比2015年增长</t>
  </si>
  <si>
    <t>一般公共预算支出合计</t>
  </si>
  <si>
    <t>1、一般公共服务支出</t>
  </si>
  <si>
    <r>
      <t>2</t>
    </r>
    <r>
      <rPr>
        <sz val="11"/>
        <rFont val="宋体"/>
        <family val="0"/>
      </rPr>
      <t>、国防支出</t>
    </r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</si>
  <si>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</si>
  <si>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</si>
  <si>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</si>
  <si>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</si>
  <si>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</si>
  <si>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</si>
  <si>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</si>
  <si>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</si>
  <si>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</si>
  <si>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</si>
  <si>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</si>
  <si>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</si>
  <si>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15、金融监管等支出</t>
  </si>
  <si>
    <t>16、国土海洋气象等支出</t>
  </si>
  <si>
    <t>17、住房保障支出</t>
  </si>
  <si>
    <t>18、粮油物资储备支出</t>
  </si>
  <si>
    <t>19、预备费支出</t>
  </si>
  <si>
    <t>20、其他支出</t>
  </si>
  <si>
    <t>21、债务付息支出</t>
  </si>
  <si>
    <t>22、债务发行费用支出</t>
  </si>
  <si>
    <t>附表3：</t>
  </si>
  <si>
    <t>2016年梅江区政府性基金收入执行情况表</t>
  </si>
  <si>
    <t>项       目</t>
  </si>
  <si>
    <t xml:space="preserve">2015年     实绩 </t>
  </si>
  <si>
    <t>2016年      实绩</t>
  </si>
  <si>
    <t>2016年实绩比2015年实绩</t>
  </si>
  <si>
    <t>增减率%</t>
  </si>
  <si>
    <t>收入总计</t>
  </si>
  <si>
    <t>一、政府性基金收入</t>
  </si>
  <si>
    <t>1、政府住房基金收入</t>
  </si>
  <si>
    <t>2、散装水泥专项资金收入</t>
  </si>
  <si>
    <t>3、新型墙体材料专项基金收入</t>
  </si>
  <si>
    <t>4、城市公用事业附加收入</t>
  </si>
  <si>
    <t>5、农业土地开发资金收入</t>
  </si>
  <si>
    <t>6、国有土地使用权出让收入</t>
  </si>
  <si>
    <t>7、彩票公益金收入</t>
  </si>
  <si>
    <t>8、城市基础设施配套费收入</t>
  </si>
  <si>
    <t>9、污水处理费收入</t>
  </si>
  <si>
    <t>10、彩票发行机构和彩票销售机构的业务费用</t>
  </si>
  <si>
    <t>11、水土保持补偿费收入</t>
  </si>
  <si>
    <t>12、无线电频率占用费</t>
  </si>
  <si>
    <t>二、政府性基金上级补助收入</t>
  </si>
  <si>
    <t>三、债务转贷收入</t>
  </si>
  <si>
    <t>地方政府专项债务转贷收入</t>
  </si>
  <si>
    <t>附表4：</t>
  </si>
  <si>
    <t>2016年梅江区政府性基金支出执行情况表</t>
  </si>
  <si>
    <t>    单位：万元</t>
  </si>
  <si>
    <t>2015年       执行数</t>
  </si>
  <si>
    <t>2016年       执行数</t>
  </si>
  <si>
    <t>2016年执行数对比2015年执行数</t>
  </si>
  <si>
    <t>政府性基金预算支出合计</t>
  </si>
  <si>
    <t>1、文化体育与传媒支出</t>
  </si>
  <si>
    <t xml:space="preserve">     国家电影事业发展专项资金及对应专项债务收入安排的支出</t>
  </si>
  <si>
    <t>2、社会保障和就业支出</t>
  </si>
  <si>
    <t xml:space="preserve">    大中型水库移民后期扶持基金支出</t>
  </si>
  <si>
    <t xml:space="preserve">    小型水库移民扶助基金及对应专项债务收入安排的支出</t>
  </si>
  <si>
    <t>3、城乡社区支出</t>
  </si>
  <si>
    <t xml:space="preserve">    政府住房基金支出及对应专项债务收入安排的支出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</si>
  <si>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</si>
  <si>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</si>
  <si>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</si>
  <si>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</si>
  <si>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新增建设用地土地有偿使用费及对应专项债务收入安排的支出</t>
  </si>
  <si>
    <t>4、农林水支出</t>
  </si>
  <si>
    <t xml:space="preserve">    大中型水库库区基金及对应专项债务收入安排的支出</t>
  </si>
  <si>
    <t>5、交通运输</t>
  </si>
  <si>
    <t>6、资源勘探信息等支出</t>
  </si>
  <si>
    <t xml:space="preserve">    无线电频率占用费安排的支出</t>
  </si>
  <si>
    <t xml:space="preserve">    散装水泥专项资金及对应专项债务收入安排的支出</t>
  </si>
  <si>
    <t>7、其他支出</t>
  </si>
  <si>
    <t xml:space="preserve">    彩票公益金及对应专项债务收入安排的支出</t>
  </si>
  <si>
    <t>8、债务发行费用支出</t>
  </si>
  <si>
    <t>地方政府专项债务发行费用支出</t>
  </si>
  <si>
    <t>附表5：</t>
  </si>
  <si>
    <t>2016年梅江区社会保险基金收支执行情况表</t>
  </si>
  <si>
    <t>项        目</t>
  </si>
  <si>
    <t>合计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</si>
  <si>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</si>
  <si>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</si>
  <si>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</si>
  <si>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</si>
  <si>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城乡居民基本医疗保险基金</t>
  </si>
  <si>
    <t>工伤保险基金</t>
  </si>
  <si>
    <t>失业保险基金</t>
  </si>
  <si>
    <t>生育保险基金</t>
  </si>
  <si>
    <t>一、本年收入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</si>
  <si>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</si>
  <si>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</si>
  <si>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</si>
  <si>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</si>
  <si>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</si>
  <si>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>二、本年支出</t>
  </si>
  <si>
    <t xml:space="preserve">    其中： 1、社会保险待遇支出</t>
  </si>
  <si>
    <t xml:space="preserve">           2、其他支出</t>
  </si>
  <si>
    <t xml:space="preserve">           3、购买大病保险支出</t>
  </si>
  <si>
    <t>三、本年收支结余</t>
  </si>
  <si>
    <t>四、上年结余</t>
  </si>
  <si>
    <t>五、年末滚存结余</t>
  </si>
  <si>
    <t>附表6：</t>
  </si>
  <si>
    <t>2017年梅江区一般公共预算收入计划表</t>
  </si>
  <si>
    <t>单位:万元</t>
  </si>
  <si>
    <t>收入科目</t>
  </si>
  <si>
    <r>
      <t>2016</t>
    </r>
    <r>
      <rPr>
        <b/>
        <sz val="11"/>
        <rFont val="宋体"/>
        <family val="0"/>
      </rPr>
      <t>年收入实绩</t>
    </r>
    <r>
      <rPr>
        <b/>
        <sz val="11"/>
        <rFont val="Times New Roman"/>
        <family val="1"/>
      </rPr>
      <t xml:space="preserve"> </t>
    </r>
  </si>
  <si>
    <r>
      <t>2017</t>
    </r>
    <r>
      <rPr>
        <b/>
        <sz val="11"/>
        <rFont val="宋体"/>
        <family val="0"/>
      </rPr>
      <t>年预算计划</t>
    </r>
    <r>
      <rPr>
        <b/>
        <sz val="11"/>
        <rFont val="Times New Roman"/>
        <family val="1"/>
      </rPr>
      <t xml:space="preserve"> </t>
    </r>
  </si>
  <si>
    <r>
      <t>2017</t>
    </r>
    <r>
      <rPr>
        <b/>
        <sz val="11"/>
        <rFont val="宋体"/>
        <family val="0"/>
      </rPr>
      <t>年比</t>
    </r>
    <r>
      <rPr>
        <b/>
        <sz val="11"/>
        <rFont val="Times New Roman"/>
        <family val="1"/>
      </rPr>
      <t>2016</t>
    </r>
    <r>
      <rPr>
        <b/>
        <sz val="11"/>
        <rFont val="宋体"/>
        <family val="0"/>
      </rPr>
      <t>年</t>
    </r>
  </si>
  <si>
    <t>备注</t>
  </si>
  <si>
    <r>
      <t>增减率（</t>
    </r>
    <r>
      <rPr>
        <b/>
        <sz val="11"/>
        <rFont val="Times New Roman"/>
        <family val="1"/>
      </rPr>
      <t>%</t>
    </r>
    <r>
      <rPr>
        <b/>
        <sz val="11"/>
        <rFont val="宋体"/>
        <family val="0"/>
      </rPr>
      <t>）</t>
    </r>
  </si>
  <si>
    <t>一、一般公共预算收入</t>
  </si>
  <si>
    <t>1、增值税</t>
  </si>
  <si>
    <t>2、营业税</t>
  </si>
  <si>
    <t>3、企业所得税</t>
  </si>
  <si>
    <t>7、房产税</t>
  </si>
  <si>
    <t>12、契税</t>
  </si>
  <si>
    <t>13、耕地占用税</t>
  </si>
  <si>
    <r>
      <t xml:space="preserve">     </t>
    </r>
    <r>
      <rPr>
        <sz val="11"/>
        <rFont val="宋体"/>
        <family val="0"/>
      </rPr>
      <t>其中：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>教育费附加收入</t>
    </r>
  </si>
  <si>
    <t xml:space="preserve">        2.排污费收入</t>
  </si>
  <si>
    <t xml:space="preserve">        3.水资源费收入</t>
  </si>
  <si>
    <t>4、国有资源有偿使用收入</t>
  </si>
  <si>
    <t>5、捐赠收入</t>
  </si>
  <si>
    <t>6、政府住房基金收入</t>
  </si>
  <si>
    <t>7、其他收入</t>
  </si>
  <si>
    <t>二、转移性收入</t>
  </si>
  <si>
    <t>（一）上级补助收入</t>
  </si>
  <si>
    <t xml:space="preserve">    其中：1.返还性收入</t>
  </si>
  <si>
    <t xml:space="preserve">      2.一般性转移支付收入</t>
  </si>
  <si>
    <t xml:space="preserve">      3.专项转移支付收入</t>
  </si>
  <si>
    <t>（二）上年结余</t>
  </si>
  <si>
    <t>（三）调入资金</t>
  </si>
  <si>
    <t xml:space="preserve">    其中：1.预算稳定调节基金</t>
  </si>
  <si>
    <t xml:space="preserve">      2. 政府性基金调入</t>
  </si>
  <si>
    <t xml:space="preserve">      3. 国有资本经营调入</t>
  </si>
  <si>
    <t xml:space="preserve">      4.其他资金调入</t>
  </si>
  <si>
    <t>（四）债务转贷收入</t>
  </si>
  <si>
    <t xml:space="preserve">    其中：新增转贷收入</t>
  </si>
  <si>
    <t>附表7：</t>
  </si>
  <si>
    <t>2016、2017年梅江区一般公共预算支出对比表</t>
  </si>
  <si>
    <t xml:space="preserve"> </t>
  </si>
  <si>
    <t>支出科目</t>
  </si>
  <si>
    <t>2016年预算数</t>
  </si>
  <si>
    <t>2017年预算数</t>
  </si>
  <si>
    <t>2017年对比2016年</t>
  </si>
  <si>
    <t>增减率（%）</t>
  </si>
  <si>
    <t>一、一般公共预算支出</t>
  </si>
  <si>
    <t xml:space="preserve">1、一般公共服务支出                                       </t>
  </si>
  <si>
    <t xml:space="preserve">2、公共安全支出                                             </t>
  </si>
  <si>
    <t xml:space="preserve">3、教育支出                                                  </t>
  </si>
  <si>
    <t xml:space="preserve">4、科学技术支出                                           </t>
  </si>
  <si>
    <t xml:space="preserve">5、文化体育与传媒支出                                      </t>
  </si>
  <si>
    <t xml:space="preserve">6、社会保障和就业支出                                       </t>
  </si>
  <si>
    <t xml:space="preserve">7、医疗卫生与计划生育支出                                           </t>
  </si>
  <si>
    <t xml:space="preserve">8、节能环保支出                                            </t>
  </si>
  <si>
    <t xml:space="preserve">9、城乡社区支出                                       </t>
  </si>
  <si>
    <t xml:space="preserve">10、农林水支出                                         </t>
  </si>
  <si>
    <t xml:space="preserve">11、交通运输支出                                              </t>
  </si>
  <si>
    <t xml:space="preserve">12、资源勘探信息等支出                             </t>
  </si>
  <si>
    <t xml:space="preserve">13、商业服务业等支出                                   </t>
  </si>
  <si>
    <t xml:space="preserve">14、国土海洋气象等支出                                 </t>
  </si>
  <si>
    <t xml:space="preserve">15、住房保障支出                                      </t>
  </si>
  <si>
    <t xml:space="preserve">16、粮食物资储备支出                                  </t>
  </si>
  <si>
    <t xml:space="preserve">17、金融支出                                  </t>
  </si>
  <si>
    <t>18、预备费</t>
  </si>
  <si>
    <t xml:space="preserve">19、其他支出                                         </t>
  </si>
  <si>
    <t xml:space="preserve">20、债务付息支出                                     </t>
  </si>
  <si>
    <t>21、债务发行费用支出</t>
  </si>
  <si>
    <t>二、上解支出</t>
  </si>
  <si>
    <t>支出总计</t>
  </si>
  <si>
    <t>附表7-1：</t>
  </si>
  <si>
    <t>2017年梅江区财政支出计划表</t>
  </si>
  <si>
    <t/>
  </si>
  <si>
    <t>单位:元</t>
  </si>
  <si>
    <t>科目编码</t>
  </si>
  <si>
    <t>科目名称</t>
  </si>
  <si>
    <t>财政拨款</t>
  </si>
  <si>
    <t>基本支出</t>
  </si>
  <si>
    <t>项目支出</t>
  </si>
  <si>
    <t>类</t>
  </si>
  <si>
    <t>款</t>
  </si>
  <si>
    <t>小计</t>
  </si>
  <si>
    <t>工资福利支出</t>
  </si>
  <si>
    <t>商品服务支出</t>
  </si>
  <si>
    <t>对个人和家庭补助</t>
  </si>
  <si>
    <t>合   计</t>
  </si>
  <si>
    <t>201</t>
  </si>
  <si>
    <t>一般公共服务支出</t>
  </si>
  <si>
    <t>01</t>
  </si>
  <si>
    <t xml:space="preserve">  人大事务</t>
  </si>
  <si>
    <t>02</t>
  </si>
  <si>
    <t xml:space="preserve">  政协事务</t>
  </si>
  <si>
    <t>03</t>
  </si>
  <si>
    <t xml:space="preserve">  政府办公厅（室）及相关机构事务</t>
  </si>
  <si>
    <t>04</t>
  </si>
  <si>
    <t xml:space="preserve">  发展与改革事务</t>
  </si>
  <si>
    <t>05</t>
  </si>
  <si>
    <t xml:space="preserve">  统计信息事务</t>
  </si>
  <si>
    <t>06</t>
  </si>
  <si>
    <t xml:space="preserve">  财政事务</t>
  </si>
  <si>
    <t>07</t>
  </si>
  <si>
    <t xml:space="preserve">  税收事务</t>
  </si>
  <si>
    <t>08</t>
  </si>
  <si>
    <t xml:space="preserve">  审计事务</t>
  </si>
  <si>
    <t>10</t>
  </si>
  <si>
    <t xml:space="preserve">  人力资源事务</t>
  </si>
  <si>
    <t>11</t>
  </si>
  <si>
    <t xml:space="preserve">  纪检监察事务</t>
  </si>
  <si>
    <t>13</t>
  </si>
  <si>
    <t xml:space="preserve">  商贸事务</t>
  </si>
  <si>
    <t>15</t>
  </si>
  <si>
    <t xml:space="preserve">  工商行政管理事务</t>
  </si>
  <si>
    <t>24</t>
  </si>
  <si>
    <t xml:space="preserve">  宗教事务</t>
  </si>
  <si>
    <t>25</t>
  </si>
  <si>
    <t xml:space="preserve">  港澳台侨事务</t>
  </si>
  <si>
    <t>26</t>
  </si>
  <si>
    <t xml:space="preserve">  档案事务</t>
  </si>
  <si>
    <t>28</t>
  </si>
  <si>
    <t xml:space="preserve">  民主党派及工商联事务</t>
  </si>
  <si>
    <t>29</t>
  </si>
  <si>
    <t xml:space="preserve">  群众团体事务</t>
  </si>
  <si>
    <t>32</t>
  </si>
  <si>
    <t xml:space="preserve">  组织事务</t>
  </si>
  <si>
    <t>33</t>
  </si>
  <si>
    <t xml:space="preserve">  宣传事务</t>
  </si>
  <si>
    <t>34</t>
  </si>
  <si>
    <t xml:space="preserve">  统战事务</t>
  </si>
  <si>
    <t>36</t>
  </si>
  <si>
    <t xml:space="preserve">  其他共产党事务支出</t>
  </si>
  <si>
    <t>99</t>
  </si>
  <si>
    <t xml:space="preserve">  其他一般公共服务支出</t>
  </si>
  <si>
    <t>204</t>
  </si>
  <si>
    <t>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</si>
  <si>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</si>
  <si>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</si>
  <si>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</si>
  <si>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</si>
  <si>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</si>
  <si>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其他公共安全支出</t>
  </si>
  <si>
    <t>205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</si>
  <si>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</si>
  <si>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</si>
  <si>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</si>
  <si>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</si>
  <si>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特殊教育</t>
  </si>
  <si>
    <t xml:space="preserve">  进修及培训</t>
  </si>
  <si>
    <t>09</t>
  </si>
  <si>
    <t xml:space="preserve">  教育费附加安排的支出</t>
  </si>
  <si>
    <t>206</t>
  </si>
  <si>
    <t>科学技术支出</t>
  </si>
  <si>
    <t xml:space="preserve">  技术研究与开发</t>
  </si>
  <si>
    <t xml:space="preserve">  科技条件与服务</t>
  </si>
  <si>
    <t xml:space="preserve">  社会科学</t>
  </si>
  <si>
    <t xml:space="preserve">  其他科学技术支出</t>
  </si>
  <si>
    <t>207</t>
  </si>
  <si>
    <t>文化体育与传媒支出</t>
  </si>
  <si>
    <t xml:space="preserve">  文化</t>
  </si>
  <si>
    <t xml:space="preserve">  体育</t>
  </si>
  <si>
    <t xml:space="preserve">  其他文化体育与传媒支出</t>
  </si>
  <si>
    <t>208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</si>
  <si>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</si>
  <si>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</si>
  <si>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</si>
  <si>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</si>
  <si>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</si>
  <si>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</si>
  <si>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</si>
  <si>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</si>
  <si>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</si>
  <si>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</si>
  <si>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>19</t>
  </si>
  <si>
    <t xml:space="preserve">  最低生活保障</t>
  </si>
  <si>
    <t>20</t>
  </si>
  <si>
    <t xml:space="preserve">  临时救助</t>
  </si>
  <si>
    <t>21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</si>
  <si>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</si>
  <si>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</si>
  <si>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</si>
  <si>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其他社会保障和就业支出</t>
  </si>
  <si>
    <t>210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</si>
  <si>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</si>
  <si>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</si>
  <si>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</si>
  <si>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</si>
  <si>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</si>
  <si>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计划生育事务</t>
  </si>
  <si>
    <t xml:space="preserve">  食品和药品监督管理事务</t>
  </si>
  <si>
    <t xml:space="preserve">  行政事业单位医疗</t>
  </si>
  <si>
    <t>12</t>
  </si>
  <si>
    <t xml:space="preserve">  财政对基本医疗保险基金的补助</t>
  </si>
  <si>
    <t xml:space="preserve">  医疗救助</t>
  </si>
  <si>
    <t>14</t>
  </si>
  <si>
    <t xml:space="preserve">  优抚对象医疗</t>
  </si>
  <si>
    <t xml:space="preserve">  其他医疗卫生与计划生育支出</t>
  </si>
  <si>
    <t>211</t>
  </si>
  <si>
    <t>节能环保支出</t>
  </si>
  <si>
    <t xml:space="preserve">  环境保护管理事务</t>
  </si>
  <si>
    <t xml:space="preserve">  污染防治</t>
  </si>
  <si>
    <t xml:space="preserve">  其他节能环保支出</t>
  </si>
  <si>
    <t>212</t>
  </si>
  <si>
    <t>城乡社区支出</t>
  </si>
  <si>
    <t xml:space="preserve">  城乡社区管理事务</t>
  </si>
  <si>
    <t xml:space="preserve">  城乡社区公共设施</t>
  </si>
  <si>
    <t xml:space="preserve">  城乡社区环境卫生</t>
  </si>
  <si>
    <t xml:space="preserve">  其他城乡社区支出</t>
  </si>
  <si>
    <t>213</t>
  </si>
  <si>
    <t>农林水支出</t>
  </si>
  <si>
    <t xml:space="preserve">  农业</t>
  </si>
  <si>
    <t xml:space="preserve">  林业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</si>
  <si>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</si>
  <si>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</si>
  <si>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</si>
  <si>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</si>
  <si>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其他农林水支出</t>
  </si>
  <si>
    <t>214</t>
  </si>
  <si>
    <t>交通运输支出</t>
  </si>
  <si>
    <t xml:space="preserve">  公路水路运输</t>
  </si>
  <si>
    <t xml:space="preserve">  其他交通运输支出</t>
  </si>
  <si>
    <t>215</t>
  </si>
  <si>
    <t>资源勘探信息等支出</t>
  </si>
  <si>
    <t xml:space="preserve">  制造业</t>
  </si>
  <si>
    <t xml:space="preserve">  安全生产监管</t>
  </si>
  <si>
    <t xml:space="preserve">  支持中小企业发展和管理支出</t>
  </si>
  <si>
    <t xml:space="preserve">  其他资源勘探信息等支出</t>
  </si>
  <si>
    <t>216</t>
  </si>
  <si>
    <t>商业服务业等支出</t>
  </si>
  <si>
    <t xml:space="preserve">  商业流通事务</t>
  </si>
  <si>
    <t xml:space="preserve">  旅游业管理与服务支出</t>
  </si>
  <si>
    <t xml:space="preserve">  其他商业服务业等支出</t>
  </si>
  <si>
    <t>217</t>
  </si>
  <si>
    <t>金融支出</t>
  </si>
  <si>
    <t xml:space="preserve">  金融发展支出</t>
  </si>
  <si>
    <t>220</t>
  </si>
  <si>
    <t>国土海洋气象等支出</t>
  </si>
  <si>
    <t xml:space="preserve">  地震事务</t>
  </si>
  <si>
    <t>221</t>
  </si>
  <si>
    <t>住房保障支出</t>
  </si>
  <si>
    <t xml:space="preserve">  住房改革支出</t>
  </si>
  <si>
    <t>229</t>
  </si>
  <si>
    <t>其他支出</t>
  </si>
  <si>
    <t xml:space="preserve">  其他支出</t>
  </si>
  <si>
    <t>232</t>
  </si>
  <si>
    <t>债务付息支出</t>
  </si>
  <si>
    <t xml:space="preserve">  地方政府一般债务付息支出</t>
  </si>
  <si>
    <t>附表8：</t>
  </si>
  <si>
    <t>2017年梅江区政府性基金预算收入表</t>
  </si>
  <si>
    <t xml:space="preserve">                                                                          单位：万元</t>
  </si>
  <si>
    <t>2017年预算数比2016年预算数增减额</t>
  </si>
  <si>
    <t>1、散装水泥专项资金收入</t>
  </si>
  <si>
    <t>2、新型墙体材料专项基金收入</t>
  </si>
  <si>
    <t>3、文化事业建设费收入</t>
  </si>
  <si>
    <t>4、政府住房基金收入</t>
  </si>
  <si>
    <t>5、城市公用事业附加收入</t>
  </si>
  <si>
    <t>6、农业土地开发资金收入</t>
  </si>
  <si>
    <t>7、国有土地使用权出让收入</t>
  </si>
  <si>
    <t>8、彩票公益金收入</t>
  </si>
  <si>
    <t>9、城市基础设施配套费收入</t>
  </si>
  <si>
    <t>10、无线电频率占用费</t>
  </si>
  <si>
    <t>二、政府性基金调入资金</t>
  </si>
  <si>
    <t>附表9：</t>
  </si>
  <si>
    <t>2017年梅江区政府性基金预算支出表</t>
  </si>
  <si>
    <t>政府性基金支出合计</t>
  </si>
  <si>
    <t>1、教育支出</t>
  </si>
  <si>
    <t>2、文化体育与传媒支出</t>
  </si>
  <si>
    <t>3、社会保障和就业支出</t>
  </si>
  <si>
    <t>4、城乡社区支出</t>
  </si>
  <si>
    <t xml:space="preserve"> 其中：政府住房基金支出</t>
  </si>
  <si>
    <t xml:space="preserve">    国有土地使用权出让收入安排的支出</t>
  </si>
  <si>
    <t xml:space="preserve">    城市公用事业附加安排的支出</t>
  </si>
  <si>
    <t xml:space="preserve">    农业土地开发资金支出</t>
  </si>
  <si>
    <t xml:space="preserve">    新增建设用地土地有偿使用费安排的支出</t>
  </si>
  <si>
    <t xml:space="preserve">    城市基础设施配套费安排的支出</t>
  </si>
  <si>
    <t>5、农林水支出</t>
  </si>
  <si>
    <t xml:space="preserve">    森林植被恢复费安排的支出</t>
  </si>
  <si>
    <t xml:space="preserve">    水土保持补偿费支出</t>
  </si>
  <si>
    <t>6、交通运输</t>
  </si>
  <si>
    <t>7、资源勘探信息等支出</t>
  </si>
  <si>
    <t xml:space="preserve">    散装水泥专项资金支出</t>
  </si>
  <si>
    <t xml:space="preserve">    新型墙体材料专项基金支出</t>
  </si>
  <si>
    <t>8、其他支出</t>
  </si>
  <si>
    <t xml:space="preserve">    彩票公益金安排的支出</t>
  </si>
  <si>
    <t>9、债务付息支出</t>
  </si>
  <si>
    <t xml:space="preserve">    地方政府专项债务付息支出</t>
  </si>
  <si>
    <t>附表10：</t>
  </si>
  <si>
    <t>2017年梅江区社会保险基金预算收支表</t>
  </si>
  <si>
    <t>附表11:</t>
  </si>
  <si>
    <t>2017年梅江区本级“三公”经费财政拨款支出预算表</t>
  </si>
  <si>
    <t>项    目</t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</si>
  <si>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年预算数</t>
    </r>
  </si>
  <si>
    <t>1.因公出国（境）费用</t>
  </si>
  <si>
    <t>2.公务接待费</t>
  </si>
  <si>
    <t>3.公务用车费</t>
  </si>
  <si>
    <t>其中：（1）公务用车运行维护费</t>
  </si>
  <si>
    <t xml:space="preserve">     （ 2）公务用车购置</t>
  </si>
  <si>
    <t>附表12:</t>
  </si>
  <si>
    <t>2016年地方政府债务余额、限额情况表</t>
  </si>
  <si>
    <t>市县</t>
  </si>
  <si>
    <t>一般债务</t>
  </si>
  <si>
    <t>专项债务</t>
  </si>
  <si>
    <t>2016年债务限额</t>
  </si>
  <si>
    <t>2016年债务余额</t>
  </si>
  <si>
    <t>梅江区本级</t>
  </si>
  <si>
    <t>注：2017年“三公”经费预算数比2016年预算数多86万元，；其中：因公出国（境）费用增加110万元，主要是对外交流工作增加；公务接待费减少4万元，主要是减少接待人数；公务用车费减少20万元，主要是公务用车使用量减少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</si>
</sst>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,000"/>
    <numFmt numFmtId="178" formatCode="#,##0.0000"/>
    <numFmt numFmtId="179" formatCode="#,##0_ "/>
    <numFmt numFmtId="180" formatCode="#,##0_);[Red]\(#,##0\)"/>
    <numFmt numFmtId="181" formatCode="0_ "/>
    <numFmt numFmtId="182" formatCode="#,###"/>
    <numFmt numFmtId="183" formatCode=";;"/>
    <numFmt numFmtId="184" formatCode="#,##0.0_ "/>
    <numFmt numFmtId="185" formatCode="#,##0.00_ "/>
    <numFmt numFmtId="186" formatCode="0.00_ "/>
    <numFmt numFmtId="187" formatCode="#,##0.0"/>
    <numFmt numFmtId="188" formatCode="&quot;¥&quot;#,##0"/>
  </numFmts>
  <fonts count="47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汉仪粗仿宋简"/>
      <family val="0"/>
    </font>
    <font>
      <b/>
      <sz val="18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Helv"/>
      <family val="2"/>
    </font>
    <font>
      <b/>
      <sz val="18"/>
      <name val="黑体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9"/>
      <name val="黑体"/>
      <family val="3"/>
    </font>
    <font>
      <sz val="9"/>
      <name val="宋体"/>
      <family val="0"/>
    </font>
    <font>
      <b/>
      <sz val="10"/>
      <name val="Helv"/>
      <family val="2"/>
    </font>
    <font>
      <sz val="12"/>
      <name val="黑体"/>
      <family val="3"/>
    </font>
    <font>
      <b/>
      <sz val="14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3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5" fillId="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6" borderId="5" applyNumberFormat="0" applyAlignment="0" applyProtection="0"/>
    <xf numFmtId="0" fontId="30" fillId="17" borderId="6" applyNumberFormat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8" applyNumberFormat="0" applyAlignment="0" applyProtection="0"/>
    <xf numFmtId="0" fontId="29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59" applyNumberFormat="1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46" applyNumberFormat="1" applyFont="1" applyBorder="1" applyAlignment="1">
      <alignment vertical="center"/>
      <protection/>
    </xf>
    <xf numFmtId="3" fontId="8" fillId="0" borderId="10" xfId="44" applyNumberFormat="1" applyFont="1" applyBorder="1" applyAlignment="1">
      <alignment vertical="center"/>
      <protection/>
    </xf>
    <xf numFmtId="3" fontId="9" fillId="0" borderId="10" xfId="46" applyNumberFormat="1" applyFont="1" applyBorder="1" applyAlignment="1">
      <alignment vertical="center"/>
      <protection/>
    </xf>
    <xf numFmtId="3" fontId="9" fillId="0" borderId="10" xfId="44" applyNumberFormat="1" applyFont="1" applyBorder="1" applyAlignment="1">
      <alignment horizontal="left" vertical="center" indent="2"/>
      <protection/>
    </xf>
    <xf numFmtId="3" fontId="9" fillId="0" borderId="10" xfId="44" applyNumberFormat="1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3" fontId="0" fillId="0" borderId="0" xfId="47" applyNumberFormat="1" applyAlignment="1">
      <alignment vertical="center"/>
      <protection/>
    </xf>
    <xf numFmtId="0" fontId="4" fillId="0" borderId="0" xfId="0" applyFont="1" applyAlignment="1">
      <alignment/>
    </xf>
    <xf numFmtId="3" fontId="9" fillId="0" borderId="0" xfId="44" applyNumberFormat="1" applyFont="1" applyAlignment="1">
      <alignment horizontal="centerContinuous" vertical="center"/>
      <protection/>
    </xf>
    <xf numFmtId="178" fontId="9" fillId="0" borderId="0" xfId="44" applyNumberFormat="1" applyFont="1" applyAlignment="1">
      <alignment horizontal="centerContinuous" vertical="center"/>
      <protection/>
    </xf>
    <xf numFmtId="3" fontId="8" fillId="0" borderId="10" xfId="44" applyNumberFormat="1" applyFont="1" applyBorder="1" applyAlignment="1">
      <alignment horizontal="center" vertical="center"/>
      <protection/>
    </xf>
    <xf numFmtId="3" fontId="8" fillId="0" borderId="10" xfId="46" applyNumberFormat="1" applyFont="1" applyBorder="1" applyAlignment="1">
      <alignment horizontal="center" vertical="center"/>
      <protection/>
    </xf>
    <xf numFmtId="3" fontId="8" fillId="0" borderId="10" xfId="46" applyNumberFormat="1" applyFont="1" applyBorder="1" applyAlignment="1">
      <alignment horizontal="center" vertical="center" wrapText="1"/>
      <protection/>
    </xf>
    <xf numFmtId="3" fontId="8" fillId="0" borderId="10" xfId="44" applyNumberFormat="1" applyFont="1" applyBorder="1" applyAlignment="1">
      <alignment horizontal="center" vertical="center" wrapText="1"/>
      <protection/>
    </xf>
    <xf numFmtId="3" fontId="9" fillId="0" borderId="10" xfId="47" applyNumberFormat="1" applyFont="1" applyFill="1" applyBorder="1" applyAlignment="1" applyProtection="1">
      <alignment vertical="center"/>
      <protection/>
    </xf>
    <xf numFmtId="3" fontId="9" fillId="0" borderId="10" xfId="44" applyNumberFormat="1" applyFont="1" applyBorder="1" applyAlignment="1">
      <alignment horizontal="left" vertical="center"/>
      <protection/>
    </xf>
    <xf numFmtId="179" fontId="8" fillId="0" borderId="10" xfId="44" applyNumberFormat="1" applyFont="1" applyBorder="1" applyAlignment="1">
      <alignment horizontal="left" vertical="center"/>
      <protection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8" fillId="24" borderId="10" xfId="0" applyFont="1" applyFill="1" applyBorder="1" applyAlignment="1">
      <alignment horizontal="center" vertical="center"/>
    </xf>
    <xf numFmtId="180" fontId="8" fillId="24" borderId="10" xfId="0" applyNumberFormat="1" applyFont="1" applyFill="1" applyBorder="1" applyAlignment="1">
      <alignment horizontal="center" vertical="center"/>
    </xf>
    <xf numFmtId="179" fontId="8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80" fontId="9" fillId="2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9" fontId="9" fillId="24" borderId="10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9" fillId="0" borderId="0" xfId="0" applyFont="1" applyAlignment="1">
      <alignment/>
    </xf>
    <xf numFmtId="0" fontId="8" fillId="24" borderId="15" xfId="0" applyFont="1" applyFill="1" applyBorder="1" applyAlignment="1">
      <alignment horizontal="center" vertical="center" wrapText="1"/>
    </xf>
    <xf numFmtId="182" fontId="8" fillId="24" borderId="16" xfId="0" applyNumberFormat="1" applyFont="1" applyFill="1" applyBorder="1" applyAlignment="1">
      <alignment vertical="center" wrapText="1"/>
    </xf>
    <xf numFmtId="182" fontId="8" fillId="24" borderId="17" xfId="0" applyNumberFormat="1" applyFont="1" applyFill="1" applyBorder="1" applyAlignment="1">
      <alignment vertical="center" wrapText="1"/>
    </xf>
    <xf numFmtId="182" fontId="8" fillId="24" borderId="10" xfId="0" applyNumberFormat="1" applyFont="1" applyFill="1" applyBorder="1" applyAlignment="1">
      <alignment horizontal="right" vertical="center" wrapText="1"/>
    </xf>
    <xf numFmtId="0" fontId="8" fillId="24" borderId="17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indent="1"/>
    </xf>
    <xf numFmtId="0" fontId="9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center"/>
    </xf>
    <xf numFmtId="182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16" fillId="0" borderId="0" xfId="45" applyFont="1">
      <alignment/>
      <protection/>
    </xf>
    <xf numFmtId="0" fontId="17" fillId="0" borderId="0" xfId="45" applyFill="1">
      <alignment/>
      <protection/>
    </xf>
    <xf numFmtId="0" fontId="17" fillId="0" borderId="0" xfId="45">
      <alignment/>
      <protection/>
    </xf>
    <xf numFmtId="0" fontId="11" fillId="0" borderId="0" xfId="45" applyNumberFormat="1" applyFont="1" applyFill="1" applyAlignment="1" applyProtection="1">
      <alignment horizontal="centerContinuous" vertical="center"/>
      <protection/>
    </xf>
    <xf numFmtId="0" fontId="17" fillId="0" borderId="10" xfId="45" applyNumberFormat="1" applyFont="1" applyFill="1" applyBorder="1" applyAlignment="1" applyProtection="1">
      <alignment horizontal="center" vertical="center"/>
      <protection/>
    </xf>
    <xf numFmtId="0" fontId="17" fillId="0" borderId="10" xfId="45" applyFill="1" applyBorder="1" applyAlignment="1">
      <alignment horizontal="center" vertical="center"/>
      <protection/>
    </xf>
    <xf numFmtId="0" fontId="17" fillId="0" borderId="18" xfId="45" applyFill="1" applyBorder="1" applyAlignment="1">
      <alignment horizontal="center" vertical="center"/>
      <protection/>
    </xf>
    <xf numFmtId="0" fontId="17" fillId="0" borderId="19" xfId="45" applyFill="1" applyBorder="1" applyAlignment="1">
      <alignment horizontal="center" vertical="center"/>
      <protection/>
    </xf>
    <xf numFmtId="49" fontId="17" fillId="0" borderId="20" xfId="45" applyNumberFormat="1" applyFont="1" applyFill="1" applyBorder="1" applyAlignment="1" applyProtection="1">
      <alignment horizontal="left"/>
      <protection/>
    </xf>
    <xf numFmtId="49" fontId="17" fillId="0" borderId="10" xfId="45" applyNumberFormat="1" applyFont="1" applyFill="1" applyBorder="1" applyAlignment="1" applyProtection="1">
      <alignment horizontal="left"/>
      <protection/>
    </xf>
    <xf numFmtId="183" fontId="17" fillId="0" borderId="16" xfId="45" applyNumberFormat="1" applyFont="1" applyFill="1" applyBorder="1" applyAlignment="1" applyProtection="1">
      <alignment horizontal="center" wrapText="1"/>
      <protection/>
    </xf>
    <xf numFmtId="40" fontId="17" fillId="0" borderId="16" xfId="45" applyNumberFormat="1" applyFont="1" applyFill="1" applyBorder="1" applyAlignment="1" applyProtection="1">
      <alignment horizontal="right"/>
      <protection/>
    </xf>
    <xf numFmtId="40" fontId="17" fillId="0" borderId="12" xfId="45" applyNumberFormat="1" applyFont="1" applyFill="1" applyBorder="1" applyAlignment="1" applyProtection="1">
      <alignment horizontal="right"/>
      <protection/>
    </xf>
    <xf numFmtId="4" fontId="17" fillId="0" borderId="11" xfId="45" applyNumberFormat="1" applyFont="1" applyFill="1" applyBorder="1" applyAlignment="1" applyProtection="1">
      <alignment horizontal="right"/>
      <protection/>
    </xf>
    <xf numFmtId="4" fontId="17" fillId="0" borderId="10" xfId="45" applyNumberFormat="1" applyFont="1" applyFill="1" applyBorder="1" applyAlignment="1" applyProtection="1">
      <alignment horizontal="right"/>
      <protection/>
    </xf>
    <xf numFmtId="49" fontId="17" fillId="0" borderId="17" xfId="45" applyNumberFormat="1" applyFont="1" applyFill="1" applyBorder="1" applyAlignment="1" applyProtection="1">
      <alignment horizontal="left"/>
      <protection/>
    </xf>
    <xf numFmtId="183" fontId="17" fillId="0" borderId="16" xfId="45" applyNumberFormat="1" applyFont="1" applyFill="1" applyBorder="1" applyAlignment="1" applyProtection="1">
      <alignment horizontal="left" wrapText="1"/>
      <protection/>
    </xf>
    <xf numFmtId="0" fontId="16" fillId="0" borderId="0" xfId="45" applyFont="1" applyFill="1">
      <alignment/>
      <protection/>
    </xf>
    <xf numFmtId="0" fontId="17" fillId="0" borderId="0" xfId="45" applyFill="1" applyAlignment="1">
      <alignment horizontal="right" vertical="center"/>
      <protection/>
    </xf>
    <xf numFmtId="4" fontId="17" fillId="0" borderId="16" xfId="45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84" fontId="8" fillId="0" borderId="10" xfId="0" applyNumberFormat="1" applyFont="1" applyBorder="1" applyAlignment="1" applyProtection="1">
      <alignment horizontal="right"/>
      <protection locked="0"/>
    </xf>
    <xf numFmtId="185" fontId="8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wrapText="1"/>
    </xf>
    <xf numFmtId="184" fontId="9" fillId="0" borderId="10" xfId="0" applyNumberFormat="1" applyFont="1" applyBorder="1" applyAlignment="1" applyProtection="1">
      <alignment horizontal="right"/>
      <protection locked="0"/>
    </xf>
    <xf numFmtId="185" fontId="9" fillId="0" borderId="10" xfId="0" applyNumberFormat="1" applyFont="1" applyBorder="1" applyAlignment="1" applyProtection="1">
      <alignment horizontal="right"/>
      <protection locked="0"/>
    </xf>
    <xf numFmtId="0" fontId="10" fillId="0" borderId="10" xfId="0" applyFont="1" applyBorder="1" applyAlignment="1">
      <alignment/>
    </xf>
    <xf numFmtId="184" fontId="10" fillId="0" borderId="0" xfId="0" applyNumberFormat="1" applyFont="1" applyAlignment="1">
      <alignment/>
    </xf>
    <xf numFmtId="184" fontId="9" fillId="0" borderId="10" xfId="0" applyNumberFormat="1" applyFont="1" applyFill="1" applyBorder="1" applyAlignment="1" applyProtection="1">
      <alignment horizontal="right"/>
      <protection locked="0"/>
    </xf>
    <xf numFmtId="184" fontId="9" fillId="0" borderId="10" xfId="0" applyNumberFormat="1" applyFont="1" applyBorder="1" applyAlignment="1">
      <alignment horizontal="right" vertical="center" wrapText="1"/>
    </xf>
    <xf numFmtId="186" fontId="9" fillId="0" borderId="10" xfId="0" applyNumberFormat="1" applyFont="1" applyBorder="1" applyAlignment="1" applyProtection="1">
      <alignment/>
      <protection locked="0"/>
    </xf>
    <xf numFmtId="184" fontId="9" fillId="0" borderId="10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horizontal="right" vertical="center"/>
      <protection locked="0"/>
    </xf>
    <xf numFmtId="185" fontId="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87" fontId="2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21" fillId="0" borderId="1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187" fontId="8" fillId="0" borderId="10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indent="1"/>
      <protection/>
    </xf>
    <xf numFmtId="3" fontId="9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wrapText="1"/>
    </xf>
    <xf numFmtId="1" fontId="9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/>
    </xf>
    <xf numFmtId="179" fontId="8" fillId="0" borderId="10" xfId="0" applyNumberFormat="1" applyFont="1" applyBorder="1" applyAlignment="1" applyProtection="1">
      <alignment horizontal="center" vertical="center"/>
      <protection locked="0"/>
    </xf>
    <xf numFmtId="185" fontId="8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1" fontId="9" fillId="0" borderId="21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 indent="1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80" fontId="8" fillId="24" borderId="10" xfId="0" applyNumberFormat="1" applyFont="1" applyFill="1" applyBorder="1" applyAlignment="1">
      <alignment horizontal="right" vertical="center"/>
    </xf>
    <xf numFmtId="179" fontId="8" fillId="24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82" fontId="8" fillId="24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2" fontId="9" fillId="24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188" fontId="9" fillId="24" borderId="10" xfId="0" applyNumberFormat="1" applyFont="1" applyFill="1" applyBorder="1" applyAlignment="1">
      <alignment horizontal="left" vertical="center" wrapText="1" indent="1"/>
    </xf>
    <xf numFmtId="182" fontId="8" fillId="24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Continuous" vertical="center"/>
      <protection/>
    </xf>
    <xf numFmtId="185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/>
    </xf>
    <xf numFmtId="179" fontId="9" fillId="0" borderId="10" xfId="0" applyNumberFormat="1" applyFont="1" applyBorder="1" applyAlignment="1" applyProtection="1">
      <alignment horizontal="center"/>
      <protection locked="0"/>
    </xf>
    <xf numFmtId="186" fontId="9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9" fontId="9" fillId="0" borderId="13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/>
    </xf>
    <xf numFmtId="179" fontId="8" fillId="0" borderId="10" xfId="0" applyNumberFormat="1" applyFont="1" applyBorder="1" applyAlignment="1" applyProtection="1">
      <alignment/>
      <protection locked="0"/>
    </xf>
    <xf numFmtId="186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179" fontId="9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80" fontId="9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17" fillId="0" borderId="10" xfId="45" applyNumberFormat="1" applyFont="1" applyFill="1" applyBorder="1" applyAlignment="1" applyProtection="1">
      <alignment horizontal="center" vertical="center"/>
      <protection/>
    </xf>
    <xf numFmtId="0" fontId="17" fillId="0" borderId="21" xfId="45" applyNumberFormat="1" applyFont="1" applyFill="1" applyBorder="1" applyAlignment="1" applyProtection="1">
      <alignment horizontal="center" vertical="center"/>
      <protection/>
    </xf>
    <xf numFmtId="0" fontId="17" fillId="0" borderId="11" xfId="4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11" fillId="24" borderId="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180" fontId="8" fillId="24" borderId="17" xfId="0" applyNumberFormat="1" applyFont="1" applyFill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3" fontId="11" fillId="0" borderId="0" xfId="44" applyNumberFormat="1" applyFont="1" applyAlignment="1">
      <alignment horizontal="center" vertical="center"/>
      <protection/>
    </xf>
    <xf numFmtId="0" fontId="9" fillId="0" borderId="14" xfId="47" applyFont="1" applyBorder="1" applyAlignment="1">
      <alignment horizontal="center" vertical="center"/>
      <protection/>
    </xf>
    <xf numFmtId="3" fontId="1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176" fontId="5" fillId="0" borderId="0" xfId="59" applyNumberFormat="1" applyFont="1" applyFill="1" applyBorder="1" applyAlignment="1">
      <alignment horizontal="center" vertical="center"/>
    </xf>
    <xf numFmtId="176" fontId="6" fillId="0" borderId="0" xfId="59" applyNumberFormat="1" applyFont="1" applyFill="1" applyBorder="1" applyAlignment="1">
      <alignment horizontal="right" vertical="center"/>
    </xf>
    <xf numFmtId="176" fontId="8" fillId="0" borderId="10" xfId="59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8">
    <cellStyle name="Normal" xfId="0"/>
    <cellStyle name="_ET_STYLE_NoName_00_" xfId="15"/>
    <cellStyle name="_ET_STYLE_NoName_00__1.4(目录,7-29,34-40,42-43,46-51,52,53,54)有关表格(定)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1.4(目录,7-29,34-40,42-43,46-51,52,53,54)有关表格(定)" xfId="42"/>
    <cellStyle name="常规 2" xfId="43"/>
    <cellStyle name="常规_Sheet1" xfId="44"/>
    <cellStyle name="常规_部门预算财政拨款支出情况表（科目3月3日）" xfId="45"/>
    <cellStyle name="常规_附件3－2004年广东省地方财政总决算附表" xfId="46"/>
    <cellStyle name="常规_梅江区2015年预算收支计划表(三本预算-29号）" xfId="47"/>
    <cellStyle name="Hyperlink" xfId="48"/>
    <cellStyle name="好" xfId="49"/>
    <cellStyle name="好_1.4(目录,7-29,34-40,42-43,46-51,52,53,54)有关表格(定)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A2" sqref="A2:E2"/>
    </sheetView>
  </sheetViews>
  <sheetFormatPr defaultColWidth="9.00390625" defaultRowHeight="18" customHeight="1"/>
  <cols>
    <col min="1" max="1" width="29.375" style="193" customWidth="1"/>
    <col min="2" max="2" width="12.875" style="176" customWidth="1"/>
    <col min="3" max="3" width="13.625" style="176" customWidth="1"/>
    <col min="4" max="4" width="13.00390625" style="176" customWidth="1"/>
    <col min="5" max="5" width="13.375" style="176" customWidth="1"/>
    <col min="6" max="16384" width="9.00390625" style="176" customWidth="1"/>
  </cols>
  <sheetData>
    <row r="1" ht="23.25" customHeight="1">
      <c r="A1" s="194" t="s">
        <v>0</v>
      </c>
    </row>
    <row r="2" spans="1:5" s="191" customFormat="1" ht="28.5" customHeight="1">
      <c r="A2" s="211" t="s">
        <v>1</v>
      </c>
      <c r="B2" s="211"/>
      <c r="C2" s="211"/>
      <c r="D2" s="211"/>
      <c r="E2" s="211"/>
    </row>
    <row r="3" spans="1:5" s="174" customFormat="1" ht="23.25" customHeight="1">
      <c r="A3" s="195"/>
      <c r="E3" s="178" t="s">
        <v>2</v>
      </c>
    </row>
    <row r="4" spans="1:5" s="192" customFormat="1" ht="24" customHeight="1">
      <c r="A4" s="214" t="s">
        <v>3</v>
      </c>
      <c r="B4" s="216" t="s">
        <v>4</v>
      </c>
      <c r="C4" s="216" t="s">
        <v>5</v>
      </c>
      <c r="D4" s="212" t="s">
        <v>6</v>
      </c>
      <c r="E4" s="213"/>
    </row>
    <row r="5" spans="1:5" s="192" customFormat="1" ht="23.25" customHeight="1">
      <c r="A5" s="215"/>
      <c r="B5" s="217"/>
      <c r="C5" s="217"/>
      <c r="D5" s="179" t="s">
        <v>7</v>
      </c>
      <c r="E5" s="179" t="s">
        <v>8</v>
      </c>
    </row>
    <row r="6" spans="1:5" ht="24" customHeight="1">
      <c r="A6" s="196" t="s">
        <v>9</v>
      </c>
      <c r="B6" s="197">
        <f>SUM(B7,B21)</f>
        <v>90001</v>
      </c>
      <c r="C6" s="197">
        <f>SUM(C7,C21)</f>
        <v>70293</v>
      </c>
      <c r="D6" s="197">
        <f>SUM(D7,D21)</f>
        <v>-19708</v>
      </c>
      <c r="E6" s="198">
        <f aca="true" t="shared" si="0" ref="E6:E26">D6/B6*100</f>
        <v>-21.897534471839204</v>
      </c>
    </row>
    <row r="7" spans="1:5" ht="24" customHeight="1">
      <c r="A7" s="199" t="s">
        <v>10</v>
      </c>
      <c r="B7" s="197">
        <f>SUM(B8:B20)</f>
        <v>64355</v>
      </c>
      <c r="C7" s="197">
        <f>SUM(C8:C20)</f>
        <v>46829</v>
      </c>
      <c r="D7" s="197">
        <f>SUM(D8:D20)</f>
        <v>-17526</v>
      </c>
      <c r="E7" s="198">
        <f t="shared" si="0"/>
        <v>-27.233315204723795</v>
      </c>
    </row>
    <row r="8" spans="1:5" ht="24" customHeight="1">
      <c r="A8" s="200" t="s">
        <v>11</v>
      </c>
      <c r="B8" s="201">
        <v>10472</v>
      </c>
      <c r="C8" s="201">
        <v>11352</v>
      </c>
      <c r="D8" s="202">
        <f>C8-B8</f>
        <v>880</v>
      </c>
      <c r="E8" s="103">
        <f t="shared" si="0"/>
        <v>8.403361344537815</v>
      </c>
    </row>
    <row r="9" spans="1:5" ht="24" customHeight="1">
      <c r="A9" s="200" t="s">
        <v>12</v>
      </c>
      <c r="B9" s="201">
        <v>10770</v>
      </c>
      <c r="C9" s="201">
        <v>4987</v>
      </c>
      <c r="D9" s="202">
        <f aca="true" t="shared" si="1" ref="D9:D29">C9-B9</f>
        <v>-5783</v>
      </c>
      <c r="E9" s="103">
        <f t="shared" si="0"/>
        <v>-53.69545032497679</v>
      </c>
    </row>
    <row r="10" spans="1:5" ht="24" customHeight="1">
      <c r="A10" s="200" t="s">
        <v>13</v>
      </c>
      <c r="B10" s="201">
        <f>4207</f>
        <v>4207</v>
      </c>
      <c r="C10" s="201">
        <v>3621</v>
      </c>
      <c r="D10" s="202">
        <f t="shared" si="1"/>
        <v>-586</v>
      </c>
      <c r="E10" s="103">
        <f t="shared" si="0"/>
        <v>-13.929165676253863</v>
      </c>
    </row>
    <row r="11" spans="1:5" ht="24" customHeight="1">
      <c r="A11" s="187" t="s">
        <v>14</v>
      </c>
      <c r="B11" s="201">
        <v>1544</v>
      </c>
      <c r="C11" s="201">
        <v>1778</v>
      </c>
      <c r="D11" s="202">
        <f t="shared" si="1"/>
        <v>234</v>
      </c>
      <c r="E11" s="103">
        <f t="shared" si="0"/>
        <v>15.155440414507773</v>
      </c>
    </row>
    <row r="12" spans="1:5" ht="24" customHeight="1">
      <c r="A12" s="187" t="s">
        <v>15</v>
      </c>
      <c r="B12" s="201">
        <v>308</v>
      </c>
      <c r="C12" s="201">
        <v>291</v>
      </c>
      <c r="D12" s="202">
        <f t="shared" si="1"/>
        <v>-17</v>
      </c>
      <c r="E12" s="103">
        <f t="shared" si="0"/>
        <v>-5.51948051948052</v>
      </c>
    </row>
    <row r="13" spans="1:5" ht="24" customHeight="1">
      <c r="A13" s="187" t="s">
        <v>16</v>
      </c>
      <c r="B13" s="201">
        <v>8117</v>
      </c>
      <c r="C13" s="201">
        <v>7376</v>
      </c>
      <c r="D13" s="202">
        <f t="shared" si="1"/>
        <v>-741</v>
      </c>
      <c r="E13" s="103">
        <f t="shared" si="0"/>
        <v>-9.128988542564986</v>
      </c>
    </row>
    <row r="14" spans="1:5" ht="24" customHeight="1">
      <c r="A14" s="200" t="s">
        <v>17</v>
      </c>
      <c r="B14" s="201">
        <v>2229</v>
      </c>
      <c r="C14" s="201">
        <v>1874</v>
      </c>
      <c r="D14" s="202">
        <f t="shared" si="1"/>
        <v>-355</v>
      </c>
      <c r="E14" s="103">
        <f t="shared" si="0"/>
        <v>-15.926424405563033</v>
      </c>
    </row>
    <row r="15" spans="1:5" ht="24" customHeight="1">
      <c r="A15" s="187" t="s">
        <v>18</v>
      </c>
      <c r="B15" s="201">
        <v>828</v>
      </c>
      <c r="C15" s="201">
        <v>1109</v>
      </c>
      <c r="D15" s="202">
        <f t="shared" si="1"/>
        <v>281</v>
      </c>
      <c r="E15" s="103">
        <f t="shared" si="0"/>
        <v>33.93719806763285</v>
      </c>
    </row>
    <row r="16" spans="1:5" ht="24" customHeight="1">
      <c r="A16" s="187" t="s">
        <v>19</v>
      </c>
      <c r="B16" s="201">
        <v>6755</v>
      </c>
      <c r="C16" s="201">
        <v>2526</v>
      </c>
      <c r="D16" s="202">
        <f t="shared" si="1"/>
        <v>-4229</v>
      </c>
      <c r="E16" s="103">
        <f t="shared" si="0"/>
        <v>-62.60547742413027</v>
      </c>
    </row>
    <row r="17" spans="1:5" ht="24" customHeight="1">
      <c r="A17" s="187" t="s">
        <v>20</v>
      </c>
      <c r="B17" s="201">
        <v>4439</v>
      </c>
      <c r="C17" s="201">
        <v>4666</v>
      </c>
      <c r="D17" s="202">
        <f t="shared" si="1"/>
        <v>227</v>
      </c>
      <c r="E17" s="103">
        <f t="shared" si="0"/>
        <v>5.1137643613426444</v>
      </c>
    </row>
    <row r="18" spans="1:5" ht="24" customHeight="1">
      <c r="A18" s="187" t="s">
        <v>21</v>
      </c>
      <c r="B18" s="201">
        <v>1480</v>
      </c>
      <c r="C18" s="201">
        <v>1628</v>
      </c>
      <c r="D18" s="202">
        <f t="shared" si="1"/>
        <v>148</v>
      </c>
      <c r="E18" s="103">
        <f t="shared" si="0"/>
        <v>10</v>
      </c>
    </row>
    <row r="19" spans="1:5" ht="24" customHeight="1">
      <c r="A19" s="200" t="s">
        <v>22</v>
      </c>
      <c r="B19" s="201">
        <v>4387</v>
      </c>
      <c r="C19" s="201"/>
      <c r="D19" s="202">
        <f t="shared" si="1"/>
        <v>-4387</v>
      </c>
      <c r="E19" s="103">
        <f t="shared" si="0"/>
        <v>-100</v>
      </c>
    </row>
    <row r="20" spans="1:5" ht="24" customHeight="1">
      <c r="A20" s="200" t="s">
        <v>23</v>
      </c>
      <c r="B20" s="201">
        <v>8819</v>
      </c>
      <c r="C20" s="201">
        <v>5621</v>
      </c>
      <c r="D20" s="202">
        <f t="shared" si="1"/>
        <v>-3198</v>
      </c>
      <c r="E20" s="103">
        <f t="shared" si="0"/>
        <v>-36.262614808935254</v>
      </c>
    </row>
    <row r="21" spans="1:5" ht="24" customHeight="1">
      <c r="A21" s="199" t="s">
        <v>24</v>
      </c>
      <c r="B21" s="197">
        <f>SUM(B22:B29)</f>
        <v>25646</v>
      </c>
      <c r="C21" s="197">
        <f>SUM(C22:C29)</f>
        <v>23464</v>
      </c>
      <c r="D21" s="197">
        <f>SUM(D22:D29)</f>
        <v>-2182</v>
      </c>
      <c r="E21" s="198">
        <f t="shared" si="0"/>
        <v>-8.508149419012712</v>
      </c>
    </row>
    <row r="22" spans="1:5" ht="24" customHeight="1">
      <c r="A22" s="187" t="s">
        <v>25</v>
      </c>
      <c r="B22" s="203">
        <v>2699</v>
      </c>
      <c r="C22" s="203">
        <v>1734</v>
      </c>
      <c r="D22" s="202">
        <f t="shared" si="1"/>
        <v>-965</v>
      </c>
      <c r="E22" s="103">
        <f t="shared" si="0"/>
        <v>-35.75398295665061</v>
      </c>
    </row>
    <row r="23" spans="1:5" ht="24" customHeight="1">
      <c r="A23" s="187" t="s">
        <v>26</v>
      </c>
      <c r="B23" s="203">
        <v>3737</v>
      </c>
      <c r="C23" s="203">
        <v>3204</v>
      </c>
      <c r="D23" s="202">
        <f t="shared" si="1"/>
        <v>-533</v>
      </c>
      <c r="E23" s="103">
        <f t="shared" si="0"/>
        <v>-14.262777629114263</v>
      </c>
    </row>
    <row r="24" spans="1:5" ht="24" customHeight="1">
      <c r="A24" s="187" t="s">
        <v>27</v>
      </c>
      <c r="B24" s="203">
        <v>436</v>
      </c>
      <c r="C24" s="203">
        <v>260</v>
      </c>
      <c r="D24" s="202">
        <f t="shared" si="1"/>
        <v>-176</v>
      </c>
      <c r="E24" s="103">
        <f t="shared" si="0"/>
        <v>-40.36697247706422</v>
      </c>
    </row>
    <row r="25" spans="1:5" ht="24" customHeight="1">
      <c r="A25" s="187" t="s">
        <v>28</v>
      </c>
      <c r="B25" s="203"/>
      <c r="C25" s="203"/>
      <c r="D25" s="202">
        <f t="shared" si="1"/>
        <v>0</v>
      </c>
      <c r="E25" s="103"/>
    </row>
    <row r="26" spans="1:5" ht="24" customHeight="1">
      <c r="A26" s="200" t="s">
        <v>29</v>
      </c>
      <c r="B26" s="203">
        <v>18381</v>
      </c>
      <c r="C26" s="203">
        <v>16313</v>
      </c>
      <c r="D26" s="202">
        <f t="shared" si="1"/>
        <v>-2068</v>
      </c>
      <c r="E26" s="103">
        <f t="shared" si="0"/>
        <v>-11.250748055056853</v>
      </c>
    </row>
    <row r="27" spans="1:5" ht="24" customHeight="1">
      <c r="A27" s="143" t="s">
        <v>30</v>
      </c>
      <c r="B27" s="129"/>
      <c r="C27" s="203">
        <v>1791</v>
      </c>
      <c r="D27" s="202">
        <f t="shared" si="1"/>
        <v>1791</v>
      </c>
      <c r="E27" s="103">
        <f>IF(B27&lt;&gt;0,(C27-B27)/B27*100,0)</f>
        <v>0</v>
      </c>
    </row>
    <row r="28" spans="1:5" ht="24" customHeight="1">
      <c r="A28" s="143" t="s">
        <v>31</v>
      </c>
      <c r="B28" s="129"/>
      <c r="C28" s="203">
        <v>162</v>
      </c>
      <c r="D28" s="202">
        <f t="shared" si="1"/>
        <v>162</v>
      </c>
      <c r="E28" s="103">
        <f>IF(B28&lt;&gt;0,(C28-B28)/B28*100,0)</f>
        <v>0</v>
      </c>
    </row>
    <row r="29" spans="1:5" ht="24" customHeight="1">
      <c r="A29" s="187" t="s">
        <v>32</v>
      </c>
      <c r="B29" s="203">
        <v>393</v>
      </c>
      <c r="C29" s="203"/>
      <c r="D29" s="202">
        <f t="shared" si="1"/>
        <v>-393</v>
      </c>
      <c r="E29" s="103">
        <f>IF(B29&lt;&gt;0,(C29-B29)/B29*100,0)</f>
        <v>-100</v>
      </c>
    </row>
  </sheetData>
  <sheetProtection/>
  <mergeCells count="5">
    <mergeCell ref="A2:E2"/>
    <mergeCell ref="D4:E4"/>
    <mergeCell ref="A4:A5"/>
    <mergeCell ref="B4:B5"/>
    <mergeCell ref="C4:C5"/>
  </mergeCells>
  <printOptions/>
  <pageMargins left="0.9" right="0.2" top="0.98" bottom="0.98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A1" sqref="A1"/>
    </sheetView>
  </sheetViews>
  <sheetFormatPr defaultColWidth="8.00390625" defaultRowHeight="14.25"/>
  <cols>
    <col min="1" max="1" width="39.375" style="35" customWidth="1"/>
    <col min="2" max="2" width="13.50390625" style="35" customWidth="1"/>
    <col min="3" max="3" width="13.375" style="36" customWidth="1"/>
    <col min="4" max="4" width="15.75390625" style="36" customWidth="1"/>
    <col min="5" max="5" width="11.25390625" style="35" customWidth="1"/>
    <col min="6" max="242" width="7.875" style="35" customWidth="1"/>
    <col min="243" max="243" width="7.875" style="13" bestFit="1" customWidth="1"/>
    <col min="244" max="16384" width="8.00390625" style="13" customWidth="1"/>
  </cols>
  <sheetData>
    <row r="1" ht="21" customHeight="1">
      <c r="A1" s="24" t="s">
        <v>398</v>
      </c>
    </row>
    <row r="2" spans="1:5" ht="37.5" customHeight="1">
      <c r="A2" s="219" t="s">
        <v>399</v>
      </c>
      <c r="B2" s="219"/>
      <c r="C2" s="219"/>
      <c r="D2" s="219"/>
      <c r="E2" s="219"/>
    </row>
    <row r="3" spans="1:5" ht="21.75" customHeight="1">
      <c r="A3" s="245" t="s">
        <v>88</v>
      </c>
      <c r="B3" s="245"/>
      <c r="C3" s="245"/>
      <c r="D3" s="245"/>
      <c r="E3" s="245"/>
    </row>
    <row r="4" spans="1:5" ht="29.25" customHeight="1">
      <c r="A4" s="228" t="s">
        <v>64</v>
      </c>
      <c r="B4" s="228" t="s">
        <v>180</v>
      </c>
      <c r="C4" s="228" t="s">
        <v>181</v>
      </c>
      <c r="D4" s="240" t="s">
        <v>386</v>
      </c>
      <c r="E4" s="246" t="s">
        <v>147</v>
      </c>
    </row>
    <row r="5" spans="1:5" ht="26.25" customHeight="1">
      <c r="A5" s="222"/>
      <c r="B5" s="222"/>
      <c r="C5" s="222"/>
      <c r="D5" s="228"/>
      <c r="E5" s="246"/>
    </row>
    <row r="6" spans="1:5" s="34" customFormat="1" ht="29.25" customHeight="1">
      <c r="A6" s="37" t="s">
        <v>400</v>
      </c>
      <c r="B6" s="38">
        <v>170</v>
      </c>
      <c r="C6" s="38">
        <f>170+C28</f>
        <v>496</v>
      </c>
      <c r="D6" s="39">
        <f aca="true" t="shared" si="0" ref="D6:D29">C6-B6</f>
        <v>326</v>
      </c>
      <c r="E6" s="16"/>
    </row>
    <row r="7" spans="1:5" ht="29.25" customHeight="1">
      <c r="A7" s="40" t="s">
        <v>401</v>
      </c>
      <c r="B7" s="41"/>
      <c r="C7" s="42"/>
      <c r="D7" s="39">
        <f t="shared" si="0"/>
        <v>0</v>
      </c>
      <c r="E7" s="43"/>
    </row>
    <row r="8" spans="1:5" ht="29.25" customHeight="1">
      <c r="A8" s="40" t="s">
        <v>402</v>
      </c>
      <c r="B8" s="41"/>
      <c r="C8" s="42"/>
      <c r="D8" s="39">
        <f t="shared" si="0"/>
        <v>0</v>
      </c>
      <c r="E8" s="44"/>
    </row>
    <row r="9" spans="1:5" ht="29.25" customHeight="1">
      <c r="A9" s="40" t="s">
        <v>403</v>
      </c>
      <c r="B9" s="41"/>
      <c r="C9" s="42"/>
      <c r="D9" s="39">
        <f t="shared" si="0"/>
        <v>0</v>
      </c>
      <c r="E9" s="44"/>
    </row>
    <row r="10" spans="1:5" ht="29.25" customHeight="1">
      <c r="A10" s="40" t="s">
        <v>96</v>
      </c>
      <c r="B10" s="41"/>
      <c r="C10" s="42"/>
      <c r="D10" s="39">
        <f t="shared" si="0"/>
        <v>0</v>
      </c>
      <c r="E10" s="44"/>
    </row>
    <row r="11" spans="1:5" ht="29.25" customHeight="1">
      <c r="A11" s="40" t="s">
        <v>404</v>
      </c>
      <c r="B11" s="41"/>
      <c r="C11" s="45"/>
      <c r="D11" s="39">
        <f t="shared" si="0"/>
        <v>0</v>
      </c>
      <c r="E11" s="44"/>
    </row>
    <row r="12" spans="1:5" ht="29.25" customHeight="1">
      <c r="A12" s="40" t="s">
        <v>405</v>
      </c>
      <c r="B12" s="41"/>
      <c r="C12" s="45"/>
      <c r="D12" s="39">
        <f t="shared" si="0"/>
        <v>0</v>
      </c>
      <c r="E12" s="44"/>
    </row>
    <row r="13" spans="1:5" ht="29.25" customHeight="1">
      <c r="A13" s="40" t="s">
        <v>406</v>
      </c>
      <c r="B13" s="46"/>
      <c r="C13" s="47"/>
      <c r="D13" s="39">
        <f t="shared" si="0"/>
        <v>0</v>
      </c>
      <c r="E13" s="44"/>
    </row>
    <row r="14" spans="1:5" ht="29.25" customHeight="1">
      <c r="A14" s="40" t="s">
        <v>407</v>
      </c>
      <c r="B14" s="46"/>
      <c r="C14" s="47"/>
      <c r="D14" s="39">
        <f t="shared" si="0"/>
        <v>0</v>
      </c>
      <c r="E14" s="44"/>
    </row>
    <row r="15" spans="1:5" ht="29.25" customHeight="1">
      <c r="A15" s="40" t="s">
        <v>408</v>
      </c>
      <c r="B15" s="46"/>
      <c r="C15" s="47"/>
      <c r="D15" s="39">
        <f t="shared" si="0"/>
        <v>0</v>
      </c>
      <c r="E15" s="44"/>
    </row>
    <row r="16" spans="1:5" ht="29.25" customHeight="1">
      <c r="A16" s="40" t="s">
        <v>409</v>
      </c>
      <c r="B16" s="46"/>
      <c r="C16" s="46"/>
      <c r="D16" s="39">
        <f t="shared" si="0"/>
        <v>0</v>
      </c>
      <c r="E16" s="44"/>
    </row>
    <row r="17" spans="1:5" ht="29.25" customHeight="1">
      <c r="A17" s="40" t="s">
        <v>410</v>
      </c>
      <c r="B17" s="48"/>
      <c r="C17" s="46"/>
      <c r="D17" s="39">
        <f t="shared" si="0"/>
        <v>0</v>
      </c>
      <c r="E17" s="44"/>
    </row>
    <row r="18" spans="1:5" ht="29.25" customHeight="1">
      <c r="A18" s="40" t="s">
        <v>411</v>
      </c>
      <c r="B18" s="41"/>
      <c r="C18" s="41"/>
      <c r="D18" s="39">
        <f t="shared" si="0"/>
        <v>0</v>
      </c>
      <c r="E18" s="44"/>
    </row>
    <row r="19" spans="1:5" ht="29.25" customHeight="1">
      <c r="A19" s="40" t="s">
        <v>412</v>
      </c>
      <c r="B19" s="49"/>
      <c r="C19" s="42"/>
      <c r="D19" s="39">
        <f t="shared" si="0"/>
        <v>0</v>
      </c>
      <c r="E19" s="44"/>
    </row>
    <row r="20" spans="1:5" ht="29.25" customHeight="1">
      <c r="A20" s="40" t="s">
        <v>413</v>
      </c>
      <c r="B20" s="50"/>
      <c r="C20" s="46"/>
      <c r="D20" s="39">
        <f t="shared" si="0"/>
        <v>0</v>
      </c>
      <c r="E20" s="44"/>
    </row>
    <row r="21" spans="1:5" ht="29.25" customHeight="1">
      <c r="A21" s="40" t="s">
        <v>414</v>
      </c>
      <c r="B21" s="42"/>
      <c r="C21" s="42"/>
      <c r="D21" s="39">
        <f t="shared" si="0"/>
        <v>0</v>
      </c>
      <c r="E21" s="44"/>
    </row>
    <row r="22" spans="1:5" ht="29.25" customHeight="1">
      <c r="A22" s="40" t="s">
        <v>415</v>
      </c>
      <c r="B22" s="51"/>
      <c r="C22" s="41"/>
      <c r="D22" s="39">
        <f t="shared" si="0"/>
        <v>0</v>
      </c>
      <c r="E22" s="44"/>
    </row>
    <row r="23" spans="1:5" ht="29.25" customHeight="1">
      <c r="A23" s="40" t="s">
        <v>109</v>
      </c>
      <c r="B23" s="41"/>
      <c r="C23" s="47"/>
      <c r="D23" s="39">
        <f t="shared" si="0"/>
        <v>0</v>
      </c>
      <c r="E23" s="44"/>
    </row>
    <row r="24" spans="1:5" ht="29.25" customHeight="1">
      <c r="A24" s="40" t="s">
        <v>416</v>
      </c>
      <c r="B24" s="46"/>
      <c r="C24" s="47"/>
      <c r="D24" s="39">
        <f t="shared" si="0"/>
        <v>0</v>
      </c>
      <c r="E24" s="44"/>
    </row>
    <row r="25" spans="1:5" ht="29.25" customHeight="1">
      <c r="A25" s="40" t="s">
        <v>417</v>
      </c>
      <c r="B25" s="46"/>
      <c r="C25" s="52"/>
      <c r="D25" s="39">
        <f t="shared" si="0"/>
        <v>0</v>
      </c>
      <c r="E25" s="44"/>
    </row>
    <row r="26" spans="1:5" ht="29.25" customHeight="1">
      <c r="A26" s="40" t="s">
        <v>418</v>
      </c>
      <c r="B26" s="53">
        <v>170</v>
      </c>
      <c r="C26" s="53">
        <v>170</v>
      </c>
      <c r="D26" s="39">
        <f t="shared" si="0"/>
        <v>0</v>
      </c>
      <c r="E26" s="44"/>
    </row>
    <row r="27" spans="1:5" ht="29.25" customHeight="1">
      <c r="A27" s="40" t="s">
        <v>419</v>
      </c>
      <c r="B27" s="54">
        <v>170</v>
      </c>
      <c r="C27" s="47">
        <v>170</v>
      </c>
      <c r="D27" s="39">
        <f t="shared" si="0"/>
        <v>0</v>
      </c>
      <c r="E27" s="44"/>
    </row>
    <row r="28" spans="1:5" ht="29.25" customHeight="1">
      <c r="A28" s="40" t="s">
        <v>420</v>
      </c>
      <c r="B28" s="53"/>
      <c r="C28" s="53">
        <v>326</v>
      </c>
      <c r="D28" s="39">
        <f t="shared" si="0"/>
        <v>326</v>
      </c>
      <c r="E28" s="44"/>
    </row>
    <row r="29" spans="1:5" ht="29.25" customHeight="1">
      <c r="A29" s="40" t="s">
        <v>421</v>
      </c>
      <c r="B29" s="53"/>
      <c r="C29" s="47">
        <v>326</v>
      </c>
      <c r="D29" s="55">
        <f t="shared" si="0"/>
        <v>326</v>
      </c>
      <c r="E29" s="44"/>
    </row>
  </sheetData>
  <sheetProtection/>
  <mergeCells count="7"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35" right="0.35" top="0.39" bottom="0.39" header="0.31" footer="0.31"/>
  <pageSetup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workbookViewId="0" topLeftCell="A1">
      <selection activeCell="E8" sqref="E8"/>
    </sheetView>
  </sheetViews>
  <sheetFormatPr defaultColWidth="9.00390625" defaultRowHeight="14.25"/>
  <cols>
    <col min="1" max="1" width="29.375" style="22" customWidth="1"/>
    <col min="2" max="2" width="9.25390625" style="23" customWidth="1"/>
    <col min="3" max="3" width="6.25390625" style="22" customWidth="1"/>
    <col min="4" max="4" width="7.75390625" style="22" customWidth="1"/>
    <col min="5" max="5" width="8.50390625" style="22" customWidth="1"/>
    <col min="6" max="6" width="6.25390625" style="22" customWidth="1"/>
    <col min="7" max="7" width="8.00390625" style="22" customWidth="1"/>
    <col min="8" max="10" width="6.25390625" style="22" customWidth="1"/>
    <col min="11" max="16384" width="9.00390625" style="22" customWidth="1"/>
  </cols>
  <sheetData>
    <row r="1" ht="18.75" customHeight="1">
      <c r="A1" s="24" t="s">
        <v>422</v>
      </c>
    </row>
    <row r="2" spans="1:10" ht="33" customHeight="1">
      <c r="A2" s="231" t="s">
        <v>423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24.75" customHeight="1">
      <c r="A3" s="25"/>
      <c r="B3" s="25"/>
      <c r="C3" s="25"/>
      <c r="D3" s="25"/>
      <c r="E3" s="26"/>
      <c r="I3" s="232" t="s">
        <v>2</v>
      </c>
      <c r="J3" s="232"/>
    </row>
    <row r="4" spans="1:10" ht="115.5" customHeight="1">
      <c r="A4" s="27" t="s">
        <v>117</v>
      </c>
      <c r="B4" s="28" t="s">
        <v>118</v>
      </c>
      <c r="C4" s="29" t="s">
        <v>119</v>
      </c>
      <c r="D4" s="29" t="s">
        <v>120</v>
      </c>
      <c r="E4" s="29" t="s">
        <v>121</v>
      </c>
      <c r="F4" s="30" t="s">
        <v>122</v>
      </c>
      <c r="G4" s="29" t="s">
        <v>123</v>
      </c>
      <c r="H4" s="30" t="s">
        <v>124</v>
      </c>
      <c r="I4" s="29" t="s">
        <v>125</v>
      </c>
      <c r="J4" s="30" t="s">
        <v>126</v>
      </c>
    </row>
    <row r="5" spans="1:10" ht="45.75" customHeight="1">
      <c r="A5" s="18" t="s">
        <v>127</v>
      </c>
      <c r="B5" s="17">
        <f aca="true" t="shared" si="0" ref="B5:B15">SUM(C5:J5)</f>
        <v>84092</v>
      </c>
      <c r="C5" s="18"/>
      <c r="D5" s="17">
        <f aca="true" t="shared" si="1" ref="D5:J5">SUM(D6:D10)</f>
        <v>55805</v>
      </c>
      <c r="E5" s="17">
        <f t="shared" si="1"/>
        <v>6124</v>
      </c>
      <c r="F5" s="17">
        <f t="shared" si="1"/>
        <v>0</v>
      </c>
      <c r="G5" s="17">
        <f t="shared" si="1"/>
        <v>22163</v>
      </c>
      <c r="H5" s="18">
        <f t="shared" si="1"/>
        <v>0</v>
      </c>
      <c r="I5" s="17">
        <f t="shared" si="1"/>
        <v>0</v>
      </c>
      <c r="J5" s="18">
        <f t="shared" si="1"/>
        <v>0</v>
      </c>
    </row>
    <row r="6" spans="1:10" ht="45.75" customHeight="1">
      <c r="A6" s="21" t="s">
        <v>128</v>
      </c>
      <c r="B6" s="19">
        <f t="shared" si="0"/>
        <v>41095</v>
      </c>
      <c r="C6" s="21">
        <v>0</v>
      </c>
      <c r="D6" s="21">
        <v>35182</v>
      </c>
      <c r="E6" s="19">
        <v>2047</v>
      </c>
      <c r="F6" s="21"/>
      <c r="G6" s="19">
        <v>3866</v>
      </c>
      <c r="H6" s="21">
        <v>0</v>
      </c>
      <c r="I6" s="19">
        <v>0</v>
      </c>
      <c r="J6" s="21">
        <v>0</v>
      </c>
    </row>
    <row r="7" spans="1:10" ht="45.75" customHeight="1">
      <c r="A7" s="21" t="s">
        <v>129</v>
      </c>
      <c r="B7" s="19">
        <f t="shared" si="0"/>
        <v>698</v>
      </c>
      <c r="C7" s="21">
        <v>0</v>
      </c>
      <c r="D7" s="21">
        <v>40</v>
      </c>
      <c r="E7" s="19">
        <v>647</v>
      </c>
      <c r="F7" s="21"/>
      <c r="G7" s="19">
        <v>11</v>
      </c>
      <c r="H7" s="21">
        <v>0</v>
      </c>
      <c r="I7" s="19">
        <v>0</v>
      </c>
      <c r="J7" s="21">
        <v>0</v>
      </c>
    </row>
    <row r="8" spans="1:10" ht="45.75" customHeight="1">
      <c r="A8" s="31" t="s">
        <v>130</v>
      </c>
      <c r="B8" s="19">
        <f t="shared" si="0"/>
        <v>38096</v>
      </c>
      <c r="C8" s="21">
        <v>0</v>
      </c>
      <c r="D8" s="21">
        <v>20583</v>
      </c>
      <c r="E8" s="19">
        <v>3430</v>
      </c>
      <c r="F8" s="31"/>
      <c r="G8" s="19">
        <v>14083</v>
      </c>
      <c r="H8" s="21">
        <v>0</v>
      </c>
      <c r="I8" s="19">
        <v>0</v>
      </c>
      <c r="J8" s="31">
        <v>0</v>
      </c>
    </row>
    <row r="9" spans="1:10" ht="45.75" customHeight="1">
      <c r="A9" s="21" t="s">
        <v>131</v>
      </c>
      <c r="B9" s="19">
        <f t="shared" si="0"/>
        <v>4203</v>
      </c>
      <c r="C9" s="21">
        <v>0</v>
      </c>
      <c r="D9" s="21"/>
      <c r="E9" s="19"/>
      <c r="F9" s="21"/>
      <c r="G9" s="19">
        <v>4203</v>
      </c>
      <c r="H9" s="21">
        <v>0</v>
      </c>
      <c r="I9" s="19">
        <v>0</v>
      </c>
      <c r="J9" s="21">
        <v>0</v>
      </c>
    </row>
    <row r="10" spans="1:10" ht="45.75" customHeight="1">
      <c r="A10" s="21" t="s">
        <v>132</v>
      </c>
      <c r="B10" s="19">
        <f t="shared" si="0"/>
        <v>0</v>
      </c>
      <c r="C10" s="21">
        <v>0</v>
      </c>
      <c r="D10" s="21"/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</row>
    <row r="11" spans="1:10" ht="45.75" customHeight="1">
      <c r="A11" s="18" t="s">
        <v>133</v>
      </c>
      <c r="B11" s="17">
        <f t="shared" si="0"/>
        <v>82515</v>
      </c>
      <c r="C11" s="18">
        <v>0</v>
      </c>
      <c r="D11" s="18">
        <v>55805</v>
      </c>
      <c r="E11" s="17">
        <f aca="true" t="shared" si="2" ref="E11:J11">SUM(E12:E14)</f>
        <v>4554</v>
      </c>
      <c r="F11" s="17">
        <f t="shared" si="2"/>
        <v>0</v>
      </c>
      <c r="G11" s="17">
        <f t="shared" si="2"/>
        <v>22156</v>
      </c>
      <c r="H11" s="18">
        <f t="shared" si="2"/>
        <v>0</v>
      </c>
      <c r="I11" s="17">
        <f t="shared" si="2"/>
        <v>0</v>
      </c>
      <c r="J11" s="18">
        <f t="shared" si="2"/>
        <v>0</v>
      </c>
    </row>
    <row r="12" spans="1:10" ht="45.75" customHeight="1">
      <c r="A12" s="32" t="s">
        <v>134</v>
      </c>
      <c r="B12" s="19">
        <f t="shared" si="0"/>
        <v>81150</v>
      </c>
      <c r="C12" s="21">
        <v>0</v>
      </c>
      <c r="D12" s="21">
        <v>55805</v>
      </c>
      <c r="E12" s="19">
        <v>4554</v>
      </c>
      <c r="F12" s="32"/>
      <c r="G12" s="19">
        <v>20791</v>
      </c>
      <c r="H12" s="21">
        <v>0</v>
      </c>
      <c r="I12" s="19">
        <v>0</v>
      </c>
      <c r="J12" s="32">
        <v>0</v>
      </c>
    </row>
    <row r="13" spans="1:10" ht="45.75" customHeight="1">
      <c r="A13" s="32" t="s">
        <v>135</v>
      </c>
      <c r="B13" s="19">
        <f t="shared" si="0"/>
        <v>571</v>
      </c>
      <c r="C13" s="32">
        <v>0</v>
      </c>
      <c r="D13" s="32"/>
      <c r="E13" s="19"/>
      <c r="F13" s="32"/>
      <c r="G13" s="19">
        <v>571</v>
      </c>
      <c r="H13" s="32">
        <v>0</v>
      </c>
      <c r="I13" s="19">
        <v>0</v>
      </c>
      <c r="J13" s="32">
        <v>0</v>
      </c>
    </row>
    <row r="14" spans="1:10" ht="45.75" customHeight="1">
      <c r="A14" s="21" t="s">
        <v>136</v>
      </c>
      <c r="B14" s="19">
        <f t="shared" si="0"/>
        <v>794</v>
      </c>
      <c r="C14" s="21">
        <v>0</v>
      </c>
      <c r="D14" s="21"/>
      <c r="E14" s="19"/>
      <c r="F14" s="21"/>
      <c r="G14" s="19">
        <v>794</v>
      </c>
      <c r="H14" s="21">
        <v>0</v>
      </c>
      <c r="I14" s="19">
        <v>0</v>
      </c>
      <c r="J14" s="21">
        <v>0</v>
      </c>
    </row>
    <row r="15" spans="1:10" ht="45.75" customHeight="1">
      <c r="A15" s="18" t="s">
        <v>137</v>
      </c>
      <c r="B15" s="17">
        <f t="shared" si="0"/>
        <v>1577</v>
      </c>
      <c r="C15" s="18">
        <v>0</v>
      </c>
      <c r="D15" s="18"/>
      <c r="E15" s="17">
        <f aca="true" t="shared" si="3" ref="E15:J15">E5-E11</f>
        <v>1570</v>
      </c>
      <c r="F15" s="18">
        <f t="shared" si="3"/>
        <v>0</v>
      </c>
      <c r="G15" s="17">
        <f t="shared" si="3"/>
        <v>7</v>
      </c>
      <c r="H15" s="18">
        <f t="shared" si="3"/>
        <v>0</v>
      </c>
      <c r="I15" s="17">
        <f t="shared" si="3"/>
        <v>0</v>
      </c>
      <c r="J15" s="18">
        <f t="shared" si="3"/>
        <v>0</v>
      </c>
    </row>
    <row r="16" spans="1:10" ht="45.75" customHeight="1">
      <c r="A16" s="18" t="s">
        <v>138</v>
      </c>
      <c r="B16" s="17">
        <f>SUM(C16:G16)</f>
        <v>12519</v>
      </c>
      <c r="C16" s="18"/>
      <c r="D16" s="18"/>
      <c r="E16" s="17">
        <v>12519</v>
      </c>
      <c r="F16" s="18"/>
      <c r="G16" s="17" t="s">
        <v>178</v>
      </c>
      <c r="H16" s="18"/>
      <c r="I16" s="17"/>
      <c r="J16" s="18"/>
    </row>
    <row r="17" spans="1:10" ht="45.75" customHeight="1">
      <c r="A17" s="33" t="s">
        <v>139</v>
      </c>
      <c r="B17" s="17">
        <f>B15+B16</f>
        <v>14096</v>
      </c>
      <c r="C17" s="18">
        <f>C15+C16</f>
        <v>0</v>
      </c>
      <c r="D17" s="18"/>
      <c r="E17" s="17">
        <f aca="true" t="shared" si="4" ref="E17:J17">E15+E16</f>
        <v>14089</v>
      </c>
      <c r="F17" s="33">
        <f t="shared" si="4"/>
        <v>0</v>
      </c>
      <c r="G17" s="17">
        <v>7</v>
      </c>
      <c r="H17" s="18">
        <f t="shared" si="4"/>
        <v>0</v>
      </c>
      <c r="I17" s="17">
        <f t="shared" si="4"/>
        <v>0</v>
      </c>
      <c r="J17" s="33">
        <f t="shared" si="4"/>
        <v>0</v>
      </c>
    </row>
  </sheetData>
  <sheetProtection/>
  <mergeCells count="2">
    <mergeCell ref="A2:J2"/>
    <mergeCell ref="I3:J3"/>
  </mergeCells>
  <printOptions horizontalCentered="1"/>
  <pageMargins left="0.55" right="0.55" top="0.59" bottom="0.59" header="0.51" footer="0.51"/>
  <pageSetup fitToHeight="1" fitToWidth="1" horizontalDpi="600" verticalDpi="6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4">
      <selection activeCell="B9" sqref="B9"/>
    </sheetView>
  </sheetViews>
  <sheetFormatPr defaultColWidth="9.00390625" defaultRowHeight="14.25"/>
  <cols>
    <col min="1" max="1" width="40.75390625" style="13" customWidth="1"/>
    <col min="2" max="2" width="34.875" style="13" customWidth="1"/>
    <col min="3" max="16384" width="9.00390625" style="13" customWidth="1"/>
  </cols>
  <sheetData>
    <row r="1" ht="21" customHeight="1">
      <c r="A1" s="5" t="s">
        <v>424</v>
      </c>
    </row>
    <row r="2" spans="1:2" ht="46.5" customHeight="1">
      <c r="A2" s="247" t="s">
        <v>425</v>
      </c>
      <c r="B2" s="247"/>
    </row>
    <row r="3" spans="1:2" ht="27" customHeight="1">
      <c r="A3" s="14"/>
      <c r="B3" s="15" t="s">
        <v>2</v>
      </c>
    </row>
    <row r="4" spans="1:2" ht="56.25" customHeight="1">
      <c r="A4" s="16" t="s">
        <v>426</v>
      </c>
      <c r="B4" s="16" t="s">
        <v>427</v>
      </c>
    </row>
    <row r="5" spans="1:2" ht="49.5" customHeight="1">
      <c r="A5" s="16" t="s">
        <v>118</v>
      </c>
      <c r="B5" s="17">
        <f>SUM(B6:B8)</f>
        <v>893.5</v>
      </c>
    </row>
    <row r="6" spans="1:2" ht="49.5" customHeight="1">
      <c r="A6" s="18" t="s">
        <v>428</v>
      </c>
      <c r="B6" s="19">
        <v>132</v>
      </c>
    </row>
    <row r="7" spans="1:2" ht="49.5" customHeight="1">
      <c r="A7" s="18" t="s">
        <v>429</v>
      </c>
      <c r="B7" s="19">
        <v>353.9</v>
      </c>
    </row>
    <row r="8" spans="1:2" ht="49.5" customHeight="1">
      <c r="A8" s="18" t="s">
        <v>430</v>
      </c>
      <c r="B8" s="19">
        <f>SUM(B9:B10)</f>
        <v>407.6</v>
      </c>
    </row>
    <row r="9" spans="1:2" ht="49.5" customHeight="1">
      <c r="A9" s="20" t="s">
        <v>431</v>
      </c>
      <c r="B9" s="19">
        <v>407.6</v>
      </c>
    </row>
    <row r="10" spans="1:2" ht="49.5" customHeight="1">
      <c r="A10" s="20" t="s">
        <v>432</v>
      </c>
      <c r="B10" s="21"/>
    </row>
    <row r="11" spans="1:2" ht="39" customHeight="1">
      <c r="A11" s="248" t="s">
        <v>441</v>
      </c>
      <c r="B11" s="248"/>
    </row>
  </sheetData>
  <sheetProtection/>
  <mergeCells count="2">
    <mergeCell ref="A2:B2"/>
    <mergeCell ref="A11:B11"/>
  </mergeCells>
  <printOptions/>
  <pageMargins left="0.94" right="0.59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zoomScaleSheetLayoutView="100" workbookViewId="0" topLeftCell="A1">
      <selection activeCell="G10" sqref="G10"/>
    </sheetView>
  </sheetViews>
  <sheetFormatPr defaultColWidth="9.00390625" defaultRowHeight="19.5" customHeight="1"/>
  <cols>
    <col min="1" max="1" width="16.25390625" style="3" customWidth="1"/>
    <col min="2" max="2" width="21.875" style="4" customWidth="1"/>
    <col min="3" max="3" width="22.00390625" style="2" customWidth="1"/>
    <col min="4" max="4" width="22.25390625" style="4" customWidth="1"/>
    <col min="5" max="5" width="21.75390625" style="2" customWidth="1"/>
    <col min="6" max="16384" width="9.00390625" style="3" customWidth="1"/>
  </cols>
  <sheetData>
    <row r="1" ht="26.25" customHeight="1">
      <c r="A1" s="5" t="s">
        <v>433</v>
      </c>
    </row>
    <row r="2" spans="1:5" ht="36" customHeight="1">
      <c r="A2" s="249" t="s">
        <v>434</v>
      </c>
      <c r="B2" s="249"/>
      <c r="C2" s="249"/>
      <c r="D2" s="249"/>
      <c r="E2" s="249"/>
    </row>
    <row r="3" spans="1:5" ht="36" customHeight="1">
      <c r="A3" s="250"/>
      <c r="B3" s="250"/>
      <c r="C3" s="250"/>
      <c r="D3" s="2"/>
      <c r="E3" s="6" t="s">
        <v>2</v>
      </c>
    </row>
    <row r="4" spans="1:5" ht="36" customHeight="1">
      <c r="A4" s="252" t="s">
        <v>435</v>
      </c>
      <c r="B4" s="251" t="s">
        <v>436</v>
      </c>
      <c r="C4" s="251"/>
      <c r="D4" s="252" t="s">
        <v>437</v>
      </c>
      <c r="E4" s="252"/>
    </row>
    <row r="5" spans="1:5" s="1" customFormat="1" ht="45.75" customHeight="1">
      <c r="A5" s="252"/>
      <c r="B5" s="8" t="s">
        <v>438</v>
      </c>
      <c r="C5" s="9" t="s">
        <v>439</v>
      </c>
      <c r="D5" s="8" t="s">
        <v>438</v>
      </c>
      <c r="E5" s="9" t="s">
        <v>439</v>
      </c>
    </row>
    <row r="6" spans="1:5" s="1" customFormat="1" ht="39" customHeight="1">
      <c r="A6" s="252"/>
      <c r="B6" s="10" t="s">
        <v>436</v>
      </c>
      <c r="C6" s="11" t="s">
        <v>436</v>
      </c>
      <c r="D6" s="10" t="s">
        <v>437</v>
      </c>
      <c r="E6" s="10" t="s">
        <v>437</v>
      </c>
    </row>
    <row r="7" spans="1:5" s="1" customFormat="1" ht="56.25" customHeight="1">
      <c r="A7" s="7" t="s">
        <v>440</v>
      </c>
      <c r="B7" s="12">
        <v>8778</v>
      </c>
      <c r="C7" s="12">
        <v>8618</v>
      </c>
      <c r="D7" s="12">
        <v>11000</v>
      </c>
      <c r="E7" s="12">
        <v>11000</v>
      </c>
    </row>
    <row r="8" spans="1:254" s="2" customFormat="1" ht="19.5" customHeight="1">
      <c r="A8" s="3"/>
      <c r="B8" s="4"/>
      <c r="D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9.5" customHeight="1">
      <c r="A9" s="3"/>
      <c r="B9" s="4"/>
      <c r="D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9.5" customHeight="1">
      <c r="A10" s="3"/>
      <c r="B10" s="4"/>
      <c r="D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9.5" customHeight="1">
      <c r="A11" s="3"/>
      <c r="B11" s="4"/>
      <c r="D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9.5" customHeight="1">
      <c r="A12" s="3"/>
      <c r="B12" s="4"/>
      <c r="D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9.5" customHeight="1">
      <c r="A13" s="3"/>
      <c r="B13" s="4"/>
      <c r="D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9.5" customHeight="1">
      <c r="A14" s="3"/>
      <c r="B14" s="4"/>
      <c r="D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9.5" customHeight="1">
      <c r="A15" s="3"/>
      <c r="B15" s="4"/>
      <c r="D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9.5" customHeight="1">
      <c r="A16" s="3"/>
      <c r="B16" s="4"/>
      <c r="D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9.5" customHeight="1">
      <c r="A17" s="3"/>
      <c r="B17" s="4"/>
      <c r="D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9.5" customHeight="1">
      <c r="A18" s="3"/>
      <c r="B18" s="4"/>
      <c r="D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</sheetData>
  <sheetProtection/>
  <mergeCells count="5">
    <mergeCell ref="A2:E2"/>
    <mergeCell ref="A3:C3"/>
    <mergeCell ref="B4:C4"/>
    <mergeCell ref="D4:E4"/>
    <mergeCell ref="A4:A6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6" sqref="A26"/>
    </sheetView>
  </sheetViews>
  <sheetFormatPr defaultColWidth="8.25390625" defaultRowHeight="18" customHeight="1"/>
  <cols>
    <col min="1" max="1" width="24.875" style="175" customWidth="1"/>
    <col min="2" max="5" width="15.125" style="176" customWidth="1"/>
    <col min="6" max="16384" width="8.25390625" style="176" customWidth="1"/>
  </cols>
  <sheetData>
    <row r="1" ht="24" customHeight="1">
      <c r="A1" s="177" t="s">
        <v>33</v>
      </c>
    </row>
    <row r="2" spans="1:5" s="173" customFormat="1" ht="31.5" customHeight="1">
      <c r="A2" s="211" t="s">
        <v>34</v>
      </c>
      <c r="B2" s="211"/>
      <c r="C2" s="211"/>
      <c r="D2" s="211"/>
      <c r="E2" s="211"/>
    </row>
    <row r="3" spans="4:5" s="174" customFormat="1" ht="28.5" customHeight="1">
      <c r="D3" s="178"/>
      <c r="E3" s="178" t="s">
        <v>2</v>
      </c>
    </row>
    <row r="4" spans="1:5" s="174" customFormat="1" ht="30.75" customHeight="1">
      <c r="A4" s="214" t="s">
        <v>35</v>
      </c>
      <c r="B4" s="214" t="s">
        <v>36</v>
      </c>
      <c r="C4" s="216" t="s">
        <v>37</v>
      </c>
      <c r="D4" s="212" t="s">
        <v>38</v>
      </c>
      <c r="E4" s="218"/>
    </row>
    <row r="5" spans="1:5" s="174" customFormat="1" ht="30" customHeight="1">
      <c r="A5" s="215"/>
      <c r="B5" s="215"/>
      <c r="C5" s="215"/>
      <c r="D5" s="179" t="s">
        <v>7</v>
      </c>
      <c r="E5" s="180" t="s">
        <v>8</v>
      </c>
    </row>
    <row r="6" spans="1:5" ht="24.75" customHeight="1">
      <c r="A6" s="181" t="s">
        <v>39</v>
      </c>
      <c r="B6" s="139">
        <f>SUM(B7:B28)</f>
        <v>180816</v>
      </c>
      <c r="C6" s="139">
        <f>SUM(C7:C28)</f>
        <v>181448</v>
      </c>
      <c r="D6" s="139">
        <v>632</v>
      </c>
      <c r="E6" s="182">
        <v>0.35</v>
      </c>
    </row>
    <row r="7" spans="1:5" ht="24.75" customHeight="1">
      <c r="A7" s="183" t="s">
        <v>40</v>
      </c>
      <c r="B7" s="184">
        <v>23409</v>
      </c>
      <c r="C7" s="184">
        <v>20672</v>
      </c>
      <c r="D7" s="184">
        <f>C7-B7</f>
        <v>-2737</v>
      </c>
      <c r="E7" s="185">
        <f>D7/B7*100</f>
        <v>-11.69208424110385</v>
      </c>
    </row>
    <row r="8" spans="1:5" ht="24.75" customHeight="1">
      <c r="A8" s="186" t="s">
        <v>41</v>
      </c>
      <c r="B8" s="184"/>
      <c r="C8" s="184"/>
      <c r="D8" s="184"/>
      <c r="E8" s="185"/>
    </row>
    <row r="9" spans="1:5" ht="24.75" customHeight="1">
      <c r="A9" s="183" t="s">
        <v>42</v>
      </c>
      <c r="B9" s="184">
        <v>3880</v>
      </c>
      <c r="C9" s="184">
        <v>2184</v>
      </c>
      <c r="D9" s="184">
        <f aca="true" t="shared" si="0" ref="D9:D24">C9-B9</f>
        <v>-1696</v>
      </c>
      <c r="E9" s="185">
        <f aca="true" t="shared" si="1" ref="E9:E23">D9/B9*100</f>
        <v>-43.71134020618557</v>
      </c>
    </row>
    <row r="10" spans="1:5" ht="24.75" customHeight="1">
      <c r="A10" s="183" t="s">
        <v>43</v>
      </c>
      <c r="B10" s="184">
        <v>56495</v>
      </c>
      <c r="C10" s="184">
        <v>45347</v>
      </c>
      <c r="D10" s="184">
        <f t="shared" si="0"/>
        <v>-11148</v>
      </c>
      <c r="E10" s="185">
        <f t="shared" si="1"/>
        <v>-19.732719709708824</v>
      </c>
    </row>
    <row r="11" spans="1:5" ht="24.75" customHeight="1">
      <c r="A11" s="183" t="s">
        <v>44</v>
      </c>
      <c r="B11" s="184">
        <v>567</v>
      </c>
      <c r="C11" s="184">
        <v>1022</v>
      </c>
      <c r="D11" s="184">
        <f t="shared" si="0"/>
        <v>455</v>
      </c>
      <c r="E11" s="185">
        <f t="shared" si="1"/>
        <v>80.24691358024691</v>
      </c>
    </row>
    <row r="12" spans="1:5" ht="24.75" customHeight="1">
      <c r="A12" s="183" t="s">
        <v>45</v>
      </c>
      <c r="B12" s="184">
        <v>1702</v>
      </c>
      <c r="C12" s="184">
        <v>2187</v>
      </c>
      <c r="D12" s="184">
        <f t="shared" si="0"/>
        <v>485</v>
      </c>
      <c r="E12" s="185">
        <f t="shared" si="1"/>
        <v>28.495887191539364</v>
      </c>
    </row>
    <row r="13" spans="1:5" ht="24.75" customHeight="1">
      <c r="A13" s="183" t="s">
        <v>46</v>
      </c>
      <c r="B13" s="184">
        <v>31135</v>
      </c>
      <c r="C13" s="184">
        <v>35452</v>
      </c>
      <c r="D13" s="184">
        <f t="shared" si="0"/>
        <v>4317</v>
      </c>
      <c r="E13" s="185">
        <f t="shared" si="1"/>
        <v>13.865424763128312</v>
      </c>
    </row>
    <row r="14" spans="1:5" ht="24.75" customHeight="1">
      <c r="A14" s="183" t="s">
        <v>47</v>
      </c>
      <c r="B14" s="184">
        <v>22110</v>
      </c>
      <c r="C14" s="184">
        <v>30068</v>
      </c>
      <c r="D14" s="184">
        <f t="shared" si="0"/>
        <v>7958</v>
      </c>
      <c r="E14" s="185">
        <f t="shared" si="1"/>
        <v>35.992763455450024</v>
      </c>
    </row>
    <row r="15" spans="1:5" ht="24.75" customHeight="1">
      <c r="A15" s="183" t="s">
        <v>48</v>
      </c>
      <c r="B15" s="184">
        <v>5030</v>
      </c>
      <c r="C15" s="184">
        <v>3285</v>
      </c>
      <c r="D15" s="184">
        <f t="shared" si="0"/>
        <v>-1745</v>
      </c>
      <c r="E15" s="185">
        <f t="shared" si="1"/>
        <v>-34.69184890656064</v>
      </c>
    </row>
    <row r="16" spans="1:7" s="174" customFormat="1" ht="24.75" customHeight="1">
      <c r="A16" s="187" t="s">
        <v>49</v>
      </c>
      <c r="B16" s="184">
        <v>10180</v>
      </c>
      <c r="C16" s="184">
        <v>14686</v>
      </c>
      <c r="D16" s="184">
        <f t="shared" si="0"/>
        <v>4506</v>
      </c>
      <c r="E16" s="185">
        <f t="shared" si="1"/>
        <v>44.26326129666012</v>
      </c>
      <c r="G16" s="176"/>
    </row>
    <row r="17" spans="1:7" s="174" customFormat="1" ht="24.75" customHeight="1">
      <c r="A17" s="187" t="s">
        <v>50</v>
      </c>
      <c r="B17" s="184">
        <v>18997</v>
      </c>
      <c r="C17" s="184">
        <v>16022</v>
      </c>
      <c r="D17" s="184">
        <f t="shared" si="0"/>
        <v>-2975</v>
      </c>
      <c r="E17" s="185">
        <f t="shared" si="1"/>
        <v>-15.660367426435753</v>
      </c>
      <c r="G17" s="176"/>
    </row>
    <row r="18" spans="1:7" s="174" customFormat="1" ht="24.75" customHeight="1">
      <c r="A18" s="183" t="s">
        <v>51</v>
      </c>
      <c r="B18" s="184">
        <v>682</v>
      </c>
      <c r="C18" s="184">
        <v>954</v>
      </c>
      <c r="D18" s="184">
        <f t="shared" si="0"/>
        <v>272</v>
      </c>
      <c r="E18" s="185">
        <f t="shared" si="1"/>
        <v>39.882697947214076</v>
      </c>
      <c r="G18" s="176"/>
    </row>
    <row r="19" spans="1:7" s="174" customFormat="1" ht="24.75" customHeight="1">
      <c r="A19" s="183" t="s">
        <v>52</v>
      </c>
      <c r="B19" s="184">
        <v>959</v>
      </c>
      <c r="C19" s="184">
        <v>3501</v>
      </c>
      <c r="D19" s="184">
        <f t="shared" si="0"/>
        <v>2542</v>
      </c>
      <c r="E19" s="185">
        <f t="shared" si="1"/>
        <v>265.0677789363921</v>
      </c>
      <c r="G19" s="176"/>
    </row>
    <row r="20" spans="1:7" s="174" customFormat="1" ht="24.75" customHeight="1">
      <c r="A20" s="183" t="s">
        <v>53</v>
      </c>
      <c r="B20" s="184">
        <v>465</v>
      </c>
      <c r="C20" s="184">
        <v>888</v>
      </c>
      <c r="D20" s="184">
        <f t="shared" si="0"/>
        <v>423</v>
      </c>
      <c r="E20" s="185">
        <f t="shared" si="1"/>
        <v>90.96774193548387</v>
      </c>
      <c r="G20" s="176"/>
    </row>
    <row r="21" spans="1:7" s="174" customFormat="1" ht="24.75" customHeight="1">
      <c r="A21" s="183" t="s">
        <v>54</v>
      </c>
      <c r="B21" s="184"/>
      <c r="C21" s="184">
        <v>16</v>
      </c>
      <c r="D21" s="184">
        <v>16</v>
      </c>
      <c r="E21" s="185"/>
      <c r="G21" s="176"/>
    </row>
    <row r="22" spans="1:7" s="174" customFormat="1" ht="24.75" customHeight="1">
      <c r="A22" s="188" t="s">
        <v>55</v>
      </c>
      <c r="B22" s="189">
        <v>48</v>
      </c>
      <c r="C22" s="189">
        <v>97</v>
      </c>
      <c r="D22" s="184">
        <f t="shared" si="0"/>
        <v>49</v>
      </c>
      <c r="E22" s="185">
        <f t="shared" si="1"/>
        <v>102.08333333333333</v>
      </c>
      <c r="G22" s="176"/>
    </row>
    <row r="23" spans="1:7" s="174" customFormat="1" ht="24.75" customHeight="1">
      <c r="A23" s="190" t="s">
        <v>56</v>
      </c>
      <c r="B23" s="184">
        <v>2388</v>
      </c>
      <c r="C23" s="184">
        <v>3501</v>
      </c>
      <c r="D23" s="184">
        <f t="shared" si="0"/>
        <v>1113</v>
      </c>
      <c r="E23" s="185">
        <f t="shared" si="1"/>
        <v>46.608040201005025</v>
      </c>
      <c r="G23" s="176"/>
    </row>
    <row r="24" spans="1:7" s="174" customFormat="1" ht="24.75" customHeight="1">
      <c r="A24" s="183" t="s">
        <v>57</v>
      </c>
      <c r="B24" s="184">
        <v>2</v>
      </c>
      <c r="C24" s="184">
        <v>2</v>
      </c>
      <c r="D24" s="184">
        <f t="shared" si="0"/>
        <v>0</v>
      </c>
      <c r="E24" s="185"/>
      <c r="G24" s="176"/>
    </row>
    <row r="25" spans="1:7" s="174" customFormat="1" ht="24.75" customHeight="1">
      <c r="A25" s="183" t="s">
        <v>58</v>
      </c>
      <c r="B25" s="184"/>
      <c r="C25" s="184"/>
      <c r="D25" s="184"/>
      <c r="E25" s="185"/>
      <c r="G25" s="176"/>
    </row>
    <row r="26" spans="1:5" ht="24.75" customHeight="1">
      <c r="A26" s="183" t="s">
        <v>59</v>
      </c>
      <c r="B26" s="132">
        <v>2767</v>
      </c>
      <c r="C26" s="132">
        <v>1555</v>
      </c>
      <c r="D26" s="184">
        <f>C26-B26</f>
        <v>-1212</v>
      </c>
      <c r="E26" s="185">
        <f>D26/B26*100</f>
        <v>-43.801951572099746</v>
      </c>
    </row>
    <row r="27" spans="1:5" ht="24.75" customHeight="1">
      <c r="A27" s="183" t="s">
        <v>60</v>
      </c>
      <c r="B27" s="132"/>
      <c r="C27" s="132"/>
      <c r="D27" s="184">
        <f>C27-B27</f>
        <v>0</v>
      </c>
      <c r="E27" s="103">
        <f>IF(B27&lt;&gt;0,(C27-B27)/B27*100,0)</f>
        <v>0</v>
      </c>
    </row>
    <row r="28" spans="1:5" ht="24.75" customHeight="1">
      <c r="A28" s="183" t="s">
        <v>61</v>
      </c>
      <c r="B28" s="132"/>
      <c r="C28" s="132">
        <v>9</v>
      </c>
      <c r="D28" s="184">
        <f>C28-B28</f>
        <v>9</v>
      </c>
      <c r="E28" s="103">
        <f>IF(B28&lt;&gt;0,(C28-B28)/B28*100,0)</f>
        <v>0</v>
      </c>
    </row>
    <row r="29" ht="18" customHeight="1">
      <c r="A29" s="174"/>
    </row>
    <row r="30" ht="18" customHeight="1">
      <c r="A30" s="174"/>
    </row>
    <row r="31" ht="18" customHeight="1">
      <c r="A31" s="174"/>
    </row>
    <row r="32" ht="18" customHeight="1">
      <c r="A32" s="174"/>
    </row>
    <row r="33" ht="18" customHeight="1">
      <c r="A33" s="174"/>
    </row>
    <row r="34" ht="18" customHeight="1">
      <c r="A34" s="174"/>
    </row>
    <row r="35" ht="18" customHeight="1">
      <c r="A35" s="174"/>
    </row>
    <row r="36" ht="18" customHeight="1">
      <c r="A36" s="174"/>
    </row>
    <row r="37" ht="18" customHeight="1">
      <c r="A37" s="174"/>
    </row>
    <row r="38" ht="18" customHeight="1">
      <c r="A38" s="174"/>
    </row>
    <row r="39" ht="18" customHeight="1">
      <c r="A39" s="174"/>
    </row>
    <row r="40" ht="18" customHeight="1">
      <c r="A40" s="174"/>
    </row>
    <row r="41" ht="18" customHeight="1">
      <c r="A41" s="174"/>
    </row>
    <row r="42" ht="18" customHeight="1">
      <c r="A42" s="174"/>
    </row>
    <row r="43" ht="18" customHeight="1">
      <c r="A43" s="174"/>
    </row>
    <row r="44" ht="18" customHeight="1">
      <c r="A44" s="174"/>
    </row>
    <row r="45" ht="18" customHeight="1">
      <c r="A45" s="174"/>
    </row>
    <row r="46" ht="18" customHeight="1">
      <c r="A46" s="174"/>
    </row>
    <row r="47" ht="18" customHeight="1">
      <c r="A47" s="174"/>
    </row>
    <row r="48" ht="18" customHeight="1">
      <c r="A48" s="174"/>
    </row>
    <row r="49" ht="18" customHeight="1">
      <c r="A49" s="174"/>
    </row>
    <row r="50" ht="18" customHeight="1">
      <c r="A50" s="174"/>
    </row>
    <row r="51" ht="18" customHeight="1">
      <c r="A51" s="174"/>
    </row>
    <row r="52" ht="18" customHeight="1">
      <c r="A52" s="174"/>
    </row>
    <row r="53" ht="18" customHeight="1">
      <c r="A53" s="174"/>
    </row>
    <row r="54" ht="18" customHeight="1">
      <c r="A54" s="174"/>
    </row>
    <row r="55" ht="18" customHeight="1">
      <c r="A55" s="174"/>
    </row>
    <row r="56" ht="18" customHeight="1">
      <c r="A56" s="174"/>
    </row>
    <row r="57" ht="18" customHeight="1">
      <c r="A57" s="174"/>
    </row>
    <row r="58" ht="18" customHeight="1">
      <c r="A58" s="174"/>
    </row>
    <row r="59" ht="18" customHeight="1">
      <c r="A59" s="174"/>
    </row>
    <row r="60" ht="18" customHeight="1">
      <c r="A60" s="174"/>
    </row>
    <row r="61" ht="18" customHeight="1">
      <c r="A61" s="174"/>
    </row>
    <row r="62" ht="18" customHeight="1">
      <c r="A62" s="174"/>
    </row>
    <row r="63" ht="18" customHeight="1">
      <c r="A63" s="174"/>
    </row>
    <row r="64" ht="18" customHeight="1">
      <c r="A64" s="174"/>
    </row>
    <row r="65" ht="18" customHeight="1">
      <c r="A65" s="174"/>
    </row>
    <row r="66" ht="18" customHeight="1">
      <c r="A66" s="174"/>
    </row>
    <row r="67" ht="18" customHeight="1">
      <c r="A67" s="174"/>
    </row>
    <row r="68" ht="18" customHeight="1">
      <c r="A68" s="174"/>
    </row>
    <row r="69" ht="18" customHeight="1">
      <c r="A69" s="174"/>
    </row>
    <row r="70" ht="18" customHeight="1">
      <c r="A70" s="174"/>
    </row>
    <row r="71" ht="18" customHeight="1">
      <c r="A71" s="174"/>
    </row>
    <row r="72" ht="18" customHeight="1">
      <c r="A72" s="174"/>
    </row>
    <row r="73" ht="18" customHeight="1">
      <c r="A73" s="174"/>
    </row>
    <row r="74" ht="18" customHeight="1">
      <c r="A74" s="174"/>
    </row>
    <row r="75" ht="18" customHeight="1">
      <c r="A75" s="174"/>
    </row>
    <row r="76" ht="18" customHeight="1">
      <c r="A76" s="174"/>
    </row>
    <row r="77" ht="18" customHeight="1">
      <c r="A77" s="174"/>
    </row>
    <row r="78" ht="18" customHeight="1">
      <c r="A78" s="174"/>
    </row>
    <row r="79" ht="18" customHeight="1">
      <c r="A79" s="174"/>
    </row>
    <row r="80" ht="18" customHeight="1">
      <c r="A80" s="174"/>
    </row>
    <row r="81" ht="18" customHeight="1">
      <c r="A81" s="174"/>
    </row>
    <row r="82" ht="18" customHeight="1">
      <c r="A82" s="174"/>
    </row>
    <row r="83" ht="18" customHeight="1">
      <c r="A83" s="174"/>
    </row>
    <row r="84" ht="18" customHeight="1">
      <c r="A84" s="174"/>
    </row>
    <row r="85" ht="18" customHeight="1">
      <c r="A85" s="174"/>
    </row>
    <row r="86" ht="18" customHeight="1">
      <c r="A86" s="174"/>
    </row>
    <row r="87" ht="18" customHeight="1">
      <c r="A87" s="174"/>
    </row>
    <row r="88" ht="18" customHeight="1">
      <c r="A88" s="174"/>
    </row>
    <row r="89" ht="18" customHeight="1">
      <c r="A89" s="174"/>
    </row>
    <row r="90" ht="18" customHeight="1">
      <c r="A90" s="174"/>
    </row>
    <row r="91" ht="18" customHeight="1">
      <c r="A91" s="174"/>
    </row>
    <row r="92" ht="18" customHeight="1">
      <c r="A92" s="174"/>
    </row>
    <row r="93" ht="18" customHeight="1">
      <c r="A93" s="174"/>
    </row>
    <row r="94" ht="18" customHeight="1">
      <c r="A94" s="174"/>
    </row>
    <row r="95" ht="18" customHeight="1">
      <c r="A95" s="174"/>
    </row>
    <row r="96" ht="18" customHeight="1">
      <c r="A96" s="174"/>
    </row>
    <row r="97" ht="18" customHeight="1">
      <c r="A97" s="174"/>
    </row>
    <row r="98" ht="18" customHeight="1">
      <c r="A98" s="174"/>
    </row>
    <row r="99" ht="18" customHeight="1">
      <c r="A99" s="174"/>
    </row>
    <row r="100" ht="18" customHeight="1">
      <c r="A100" s="174"/>
    </row>
    <row r="101" ht="18" customHeight="1">
      <c r="A101" s="174"/>
    </row>
    <row r="102" ht="18" customHeight="1">
      <c r="A102" s="174"/>
    </row>
    <row r="103" ht="18" customHeight="1">
      <c r="A103" s="174"/>
    </row>
    <row r="104" ht="18" customHeight="1">
      <c r="A104" s="174"/>
    </row>
    <row r="105" ht="18" customHeight="1">
      <c r="A105" s="174"/>
    </row>
    <row r="106" ht="18" customHeight="1">
      <c r="A106" s="174"/>
    </row>
    <row r="107" ht="18" customHeight="1">
      <c r="A107" s="174"/>
    </row>
    <row r="108" ht="18" customHeight="1">
      <c r="A108" s="174"/>
    </row>
    <row r="109" ht="18" customHeight="1">
      <c r="A109" s="174"/>
    </row>
    <row r="110" ht="18" customHeight="1">
      <c r="A110" s="174"/>
    </row>
    <row r="111" ht="18" customHeight="1">
      <c r="A111" s="174"/>
    </row>
    <row r="112" ht="18" customHeight="1">
      <c r="A112" s="174"/>
    </row>
    <row r="113" ht="18" customHeight="1">
      <c r="A113" s="174"/>
    </row>
    <row r="114" ht="18" customHeight="1">
      <c r="A114" s="174"/>
    </row>
    <row r="115" ht="18" customHeight="1">
      <c r="A115" s="174"/>
    </row>
    <row r="116" ht="18" customHeight="1">
      <c r="A116" s="174"/>
    </row>
    <row r="117" ht="18" customHeight="1">
      <c r="A117" s="174"/>
    </row>
    <row r="118" ht="18" customHeight="1">
      <c r="A118" s="174"/>
    </row>
    <row r="119" ht="18" customHeight="1">
      <c r="A119" s="174"/>
    </row>
    <row r="120" ht="18" customHeight="1">
      <c r="A120" s="174"/>
    </row>
    <row r="121" ht="18" customHeight="1">
      <c r="A121" s="174"/>
    </row>
    <row r="122" ht="18" customHeight="1">
      <c r="A122" s="174"/>
    </row>
    <row r="123" ht="18" customHeight="1">
      <c r="A123" s="174"/>
    </row>
    <row r="124" ht="18" customHeight="1">
      <c r="A124" s="174"/>
    </row>
    <row r="125" ht="18" customHeight="1">
      <c r="A125" s="174"/>
    </row>
    <row r="126" ht="18" customHeight="1">
      <c r="A126" s="174"/>
    </row>
    <row r="127" ht="18" customHeight="1">
      <c r="A127" s="174"/>
    </row>
    <row r="128" ht="18" customHeight="1">
      <c r="A128" s="174"/>
    </row>
    <row r="129" ht="18" customHeight="1">
      <c r="A129" s="174"/>
    </row>
    <row r="130" ht="18" customHeight="1">
      <c r="A130" s="174"/>
    </row>
    <row r="131" ht="18" customHeight="1">
      <c r="A131" s="174"/>
    </row>
    <row r="132" ht="18" customHeight="1">
      <c r="A132" s="174"/>
    </row>
    <row r="133" ht="18" customHeight="1">
      <c r="A133" s="174"/>
    </row>
    <row r="134" ht="18" customHeight="1">
      <c r="A134" s="174"/>
    </row>
    <row r="135" ht="18" customHeight="1">
      <c r="A135" s="174"/>
    </row>
    <row r="136" ht="18" customHeight="1">
      <c r="A136" s="174"/>
    </row>
    <row r="137" ht="18" customHeight="1">
      <c r="A137" s="174"/>
    </row>
    <row r="138" ht="18" customHeight="1">
      <c r="A138" s="174"/>
    </row>
    <row r="139" ht="18" customHeight="1">
      <c r="A139" s="174"/>
    </row>
    <row r="140" ht="18" customHeight="1">
      <c r="A140" s="174"/>
    </row>
    <row r="141" ht="18" customHeight="1">
      <c r="A141" s="174"/>
    </row>
    <row r="142" ht="18" customHeight="1">
      <c r="A142" s="174"/>
    </row>
    <row r="143" ht="18" customHeight="1">
      <c r="A143" s="174"/>
    </row>
    <row r="144" ht="18" customHeight="1">
      <c r="A144" s="174"/>
    </row>
    <row r="145" ht="18" customHeight="1">
      <c r="A145" s="174"/>
    </row>
    <row r="146" ht="18" customHeight="1">
      <c r="A146" s="174"/>
    </row>
    <row r="147" ht="18" customHeight="1">
      <c r="A147" s="174"/>
    </row>
    <row r="148" ht="18" customHeight="1">
      <c r="A148" s="174"/>
    </row>
    <row r="149" ht="18" customHeight="1">
      <c r="A149" s="174"/>
    </row>
    <row r="150" ht="18" customHeight="1">
      <c r="A150" s="174"/>
    </row>
    <row r="151" ht="18" customHeight="1">
      <c r="A151" s="174"/>
    </row>
    <row r="152" ht="18" customHeight="1">
      <c r="A152" s="174"/>
    </row>
    <row r="153" ht="18" customHeight="1">
      <c r="A153" s="174"/>
    </row>
    <row r="154" ht="18" customHeight="1">
      <c r="A154" s="174"/>
    </row>
    <row r="155" ht="18" customHeight="1">
      <c r="A155" s="174"/>
    </row>
    <row r="156" ht="18" customHeight="1">
      <c r="A156" s="174"/>
    </row>
    <row r="157" ht="18" customHeight="1">
      <c r="A157" s="174"/>
    </row>
    <row r="158" ht="18" customHeight="1">
      <c r="A158" s="174"/>
    </row>
    <row r="159" ht="18" customHeight="1">
      <c r="A159" s="174"/>
    </row>
    <row r="160" ht="18" customHeight="1">
      <c r="A160" s="174"/>
    </row>
    <row r="161" ht="18" customHeight="1">
      <c r="A161" s="174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24" top="0.98" bottom="0.75" header="0.51" footer="0.51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3">
      <selection activeCell="A3" sqref="A3:C3"/>
    </sheetView>
  </sheetViews>
  <sheetFormatPr defaultColWidth="7.875" defaultRowHeight="14.25"/>
  <cols>
    <col min="1" max="1" width="31.25390625" style="35" customWidth="1"/>
    <col min="2" max="2" width="11.875" style="35" customWidth="1"/>
    <col min="3" max="3" width="11.50390625" style="35" customWidth="1"/>
    <col min="4" max="4" width="12.25390625" style="35" customWidth="1"/>
    <col min="5" max="5" width="14.25390625" style="35" customWidth="1"/>
    <col min="6" max="16384" width="7.875" style="35" customWidth="1"/>
  </cols>
  <sheetData>
    <row r="1" ht="27" customHeight="1">
      <c r="A1" s="24" t="s">
        <v>62</v>
      </c>
    </row>
    <row r="2" spans="1:255" s="13" customFormat="1" ht="48" customHeight="1">
      <c r="A2" s="219" t="s">
        <v>63</v>
      </c>
      <c r="B2" s="219"/>
      <c r="C2" s="219"/>
      <c r="D2" s="219"/>
      <c r="E2" s="21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13" customFormat="1" ht="24" customHeight="1">
      <c r="A3" s="220"/>
      <c r="B3" s="220"/>
      <c r="C3" s="220"/>
      <c r="D3" s="35"/>
      <c r="E3" s="58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s="13" customFormat="1" ht="31.5" customHeight="1">
      <c r="A4" s="222" t="s">
        <v>64</v>
      </c>
      <c r="B4" s="222" t="s">
        <v>65</v>
      </c>
      <c r="C4" s="222" t="s">
        <v>66</v>
      </c>
      <c r="D4" s="221" t="s">
        <v>67</v>
      </c>
      <c r="E4" s="221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s="13" customFormat="1" ht="30" customHeight="1">
      <c r="A5" s="222"/>
      <c r="B5" s="222"/>
      <c r="C5" s="222"/>
      <c r="D5" s="149" t="s">
        <v>7</v>
      </c>
      <c r="E5" s="149" t="s">
        <v>68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s="13" customFormat="1" ht="30" customHeight="1">
      <c r="A6" s="37" t="s">
        <v>69</v>
      </c>
      <c r="B6" s="165">
        <f>B7+B20+B21</f>
        <v>6535</v>
      </c>
      <c r="C6" s="165">
        <f>C7+C20+C21</f>
        <v>34755</v>
      </c>
      <c r="D6" s="166">
        <f>C6-B6</f>
        <v>28220</v>
      </c>
      <c r="E6" s="167">
        <f>D6/B6*100</f>
        <v>431.8286151491966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13" customFormat="1" ht="30" customHeight="1">
      <c r="A7" s="70" t="s">
        <v>70</v>
      </c>
      <c r="B7" s="165">
        <f>SUM(B8:B19)</f>
        <v>539</v>
      </c>
      <c r="C7" s="165">
        <f>SUM(C8:C19)</f>
        <v>171</v>
      </c>
      <c r="D7" s="166">
        <f>C7-B7</f>
        <v>-368</v>
      </c>
      <c r="E7" s="167">
        <f>D7/B7*100</f>
        <v>-68.27458256029685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13" customFormat="1" ht="30" customHeight="1">
      <c r="A8" s="64" t="s">
        <v>71</v>
      </c>
      <c r="B8" s="168">
        <v>365</v>
      </c>
      <c r="C8" s="168"/>
      <c r="D8" s="169">
        <f>C8-B8</f>
        <v>-365</v>
      </c>
      <c r="E8" s="170">
        <f>D8/B8*100</f>
        <v>-100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s="13" customFormat="1" ht="30" customHeight="1">
      <c r="A9" s="64" t="s">
        <v>72</v>
      </c>
      <c r="B9" s="168"/>
      <c r="C9" s="168"/>
      <c r="D9" s="169">
        <f aca="true" t="shared" si="0" ref="D9:D15">C9-B9</f>
        <v>0</v>
      </c>
      <c r="E9" s="167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s="13" customFormat="1" ht="30" customHeight="1">
      <c r="A10" s="64" t="s">
        <v>73</v>
      </c>
      <c r="B10" s="168"/>
      <c r="C10" s="168"/>
      <c r="D10" s="169">
        <f t="shared" si="0"/>
        <v>0</v>
      </c>
      <c r="E10" s="167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s="13" customFormat="1" ht="30" customHeight="1">
      <c r="A11" s="64" t="s">
        <v>74</v>
      </c>
      <c r="B11" s="168"/>
      <c r="C11" s="168"/>
      <c r="D11" s="169">
        <f t="shared" si="0"/>
        <v>0</v>
      </c>
      <c r="E11" s="167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s="13" customFormat="1" ht="30" customHeight="1">
      <c r="A12" s="64" t="s">
        <v>75</v>
      </c>
      <c r="B12" s="168"/>
      <c r="C12" s="168"/>
      <c r="D12" s="169">
        <f t="shared" si="0"/>
        <v>0</v>
      </c>
      <c r="E12" s="16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s="13" customFormat="1" ht="30" customHeight="1">
      <c r="A13" s="64" t="s">
        <v>76</v>
      </c>
      <c r="B13" s="168"/>
      <c r="C13" s="168"/>
      <c r="D13" s="169">
        <f t="shared" si="0"/>
        <v>0</v>
      </c>
      <c r="E13" s="16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s="13" customFormat="1" ht="30" customHeight="1">
      <c r="A14" s="64" t="s">
        <v>77</v>
      </c>
      <c r="B14" s="168">
        <v>170</v>
      </c>
      <c r="C14" s="168">
        <v>171</v>
      </c>
      <c r="D14" s="169">
        <f t="shared" si="0"/>
        <v>1</v>
      </c>
      <c r="E14" s="170">
        <f>D14/B14*100</f>
        <v>0.5882352941176471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s="13" customFormat="1" ht="30" customHeight="1">
      <c r="A15" s="64" t="s">
        <v>78</v>
      </c>
      <c r="B15" s="168">
        <v>4</v>
      </c>
      <c r="C15" s="168"/>
      <c r="D15" s="169">
        <f t="shared" si="0"/>
        <v>-4</v>
      </c>
      <c r="E15" s="170">
        <f>D15/B15*100</f>
        <v>-100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13" customFormat="1" ht="30" customHeight="1">
      <c r="A16" s="64" t="s">
        <v>79</v>
      </c>
      <c r="B16" s="168"/>
      <c r="C16" s="168"/>
      <c r="D16" s="169"/>
      <c r="E16" s="170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s="13" customFormat="1" ht="30" customHeight="1">
      <c r="A17" s="171" t="s">
        <v>80</v>
      </c>
      <c r="B17" s="168"/>
      <c r="C17" s="168"/>
      <c r="D17" s="169"/>
      <c r="E17" s="17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s="13" customFormat="1" ht="30" customHeight="1">
      <c r="A18" s="64" t="s">
        <v>81</v>
      </c>
      <c r="B18" s="168"/>
      <c r="C18" s="168"/>
      <c r="D18" s="169">
        <f>C18-B18</f>
        <v>0</v>
      </c>
      <c r="E18" s="17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s="13" customFormat="1" ht="30" customHeight="1">
      <c r="A19" s="64" t="s">
        <v>82</v>
      </c>
      <c r="B19" s="168"/>
      <c r="C19" s="168"/>
      <c r="D19" s="169">
        <f>C19-B19</f>
        <v>0</v>
      </c>
      <c r="E19" s="17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s="13" customFormat="1" ht="30" customHeight="1">
      <c r="A20" s="70" t="s">
        <v>83</v>
      </c>
      <c r="B20" s="172">
        <v>5996</v>
      </c>
      <c r="C20" s="172">
        <v>23584</v>
      </c>
      <c r="D20" s="172">
        <f>C20-B20</f>
        <v>17588</v>
      </c>
      <c r="E20" s="167">
        <f>D20/B20*100</f>
        <v>293.3288859239493</v>
      </c>
      <c r="F20" s="35"/>
      <c r="G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13" customFormat="1" ht="30" customHeight="1">
      <c r="A21" s="70" t="s">
        <v>84</v>
      </c>
      <c r="B21" s="168"/>
      <c r="C21" s="172">
        <v>11000</v>
      </c>
      <c r="D21" s="172">
        <f>C21-B21</f>
        <v>11000</v>
      </c>
      <c r="E21" s="10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s="13" customFormat="1" ht="30" customHeight="1">
      <c r="A22" s="64" t="s">
        <v>85</v>
      </c>
      <c r="B22" s="168"/>
      <c r="C22" s="168">
        <v>11000</v>
      </c>
      <c r="D22" s="168">
        <f>C22-B22</f>
        <v>11000</v>
      </c>
      <c r="E22" s="10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</sheetData>
  <sheetProtection/>
  <mergeCells count="6">
    <mergeCell ref="A2:E2"/>
    <mergeCell ref="A3:C3"/>
    <mergeCell ref="D4:E4"/>
    <mergeCell ref="A4:A5"/>
    <mergeCell ref="B4:B5"/>
    <mergeCell ref="C4:C5"/>
  </mergeCells>
  <printOptions/>
  <pageMargins left="0.7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8"/>
  <sheetViews>
    <sheetView showZeros="0" workbookViewId="0" topLeftCell="A25">
      <selection activeCell="A32" sqref="A32"/>
    </sheetView>
  </sheetViews>
  <sheetFormatPr defaultColWidth="7.875" defaultRowHeight="14.25"/>
  <cols>
    <col min="1" max="1" width="51.50390625" style="35" customWidth="1"/>
    <col min="2" max="2" width="10.625" style="35" customWidth="1"/>
    <col min="3" max="3" width="10.50390625" style="36" customWidth="1"/>
    <col min="4" max="4" width="12.25390625" style="35" customWidth="1"/>
    <col min="5" max="5" width="13.00390625" style="35" customWidth="1"/>
    <col min="6" max="16384" width="7.875" style="35" customWidth="1"/>
  </cols>
  <sheetData>
    <row r="1" ht="21" customHeight="1">
      <c r="A1" s="24" t="s">
        <v>86</v>
      </c>
    </row>
    <row r="2" spans="1:253" s="13" customFormat="1" ht="46.5" customHeight="1">
      <c r="A2" s="219" t="s">
        <v>87</v>
      </c>
      <c r="B2" s="219"/>
      <c r="C2" s="219"/>
      <c r="D2" s="219"/>
      <c r="E2" s="21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s="13" customFormat="1" ht="21" customHeight="1">
      <c r="A3" s="223"/>
      <c r="B3" s="223"/>
      <c r="C3" s="223"/>
      <c r="D3" s="224" t="s">
        <v>88</v>
      </c>
      <c r="E3" s="22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s="13" customFormat="1" ht="35.25" customHeight="1">
      <c r="A4" s="228" t="s">
        <v>64</v>
      </c>
      <c r="B4" s="229" t="s">
        <v>89</v>
      </c>
      <c r="C4" s="229" t="s">
        <v>90</v>
      </c>
      <c r="D4" s="226" t="s">
        <v>91</v>
      </c>
      <c r="E4" s="22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s="13" customFormat="1" ht="27" customHeight="1">
      <c r="A5" s="222"/>
      <c r="B5" s="230"/>
      <c r="C5" s="230"/>
      <c r="D5" s="150" t="s">
        <v>7</v>
      </c>
      <c r="E5" s="150" t="s">
        <v>68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5" s="34" customFormat="1" ht="31.5" customHeight="1">
      <c r="A6" s="37" t="s">
        <v>92</v>
      </c>
      <c r="B6" s="151">
        <f>SUM(B7,B9,B12,B19,B21,B22,B25,B27)</f>
        <v>6535</v>
      </c>
      <c r="C6" s="151">
        <f>SUM(C7,C9,C12,C19,C21,C22,C25,C27)</f>
        <v>34755</v>
      </c>
      <c r="D6" s="152">
        <f>SUM(D7+D9+D12+D19+D21+D22+D25+D27)</f>
        <v>28220</v>
      </c>
      <c r="E6" s="153">
        <f>D6/B6*100</f>
        <v>431.8286151491966</v>
      </c>
    </row>
    <row r="7" spans="1:253" s="13" customFormat="1" ht="31.5" customHeight="1">
      <c r="A7" s="154" t="s">
        <v>93</v>
      </c>
      <c r="B7" s="155"/>
      <c r="C7" s="155">
        <v>86</v>
      </c>
      <c r="D7" s="155">
        <f>C7-B7</f>
        <v>86</v>
      </c>
      <c r="E7" s="103">
        <f>IF(B7&lt;&gt;0,(C7-B7)/B7*100,0)</f>
        <v>0</v>
      </c>
      <c r="F7" s="35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</row>
    <row r="8" spans="1:253" s="13" customFormat="1" ht="31.5" customHeight="1">
      <c r="A8" s="156" t="s">
        <v>94</v>
      </c>
      <c r="B8" s="157"/>
      <c r="C8" s="157">
        <v>86</v>
      </c>
      <c r="D8" s="157">
        <f>C8-B8</f>
        <v>86</v>
      </c>
      <c r="E8" s="103">
        <f>IF(B8&lt;&gt;0,(C8-B8)/B8*100,0)</f>
        <v>0</v>
      </c>
      <c r="F8" s="35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13" customFormat="1" ht="31.5" customHeight="1">
      <c r="A9" s="154" t="s">
        <v>95</v>
      </c>
      <c r="B9" s="155">
        <f>SUM(B10:B11)</f>
        <v>444</v>
      </c>
      <c r="C9" s="155">
        <f>SUM(C10:C11)</f>
        <v>521</v>
      </c>
      <c r="D9" s="155">
        <f aca="true" t="shared" si="0" ref="D9:D26">C9-B9</f>
        <v>77</v>
      </c>
      <c r="E9" s="153">
        <f aca="true" t="shared" si="1" ref="E9:E26">D9/B9*100</f>
        <v>17.34234234234234</v>
      </c>
      <c r="F9" s="35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s="13" customFormat="1" ht="31.5" customHeight="1">
      <c r="A10" s="40" t="s">
        <v>96</v>
      </c>
      <c r="B10" s="157">
        <v>198</v>
      </c>
      <c r="C10" s="157">
        <v>327</v>
      </c>
      <c r="D10" s="157">
        <f t="shared" si="0"/>
        <v>129</v>
      </c>
      <c r="E10" s="158">
        <f t="shared" si="1"/>
        <v>65.15151515151516</v>
      </c>
      <c r="F10" s="35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253" s="13" customFormat="1" ht="31.5" customHeight="1">
      <c r="A11" s="156" t="s">
        <v>97</v>
      </c>
      <c r="B11" s="157">
        <v>246</v>
      </c>
      <c r="C11" s="157">
        <v>194</v>
      </c>
      <c r="D11" s="157">
        <f t="shared" si="0"/>
        <v>-52</v>
      </c>
      <c r="E11" s="158">
        <f t="shared" si="1"/>
        <v>-21.138211382113823</v>
      </c>
      <c r="F11" s="35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pans="1:253" s="13" customFormat="1" ht="31.5" customHeight="1">
      <c r="A12" s="154" t="s">
        <v>98</v>
      </c>
      <c r="B12" s="155">
        <f>SUM(B13:B18)</f>
        <v>2253</v>
      </c>
      <c r="C12" s="155">
        <f>SUM(C13:C18)</f>
        <v>32255</v>
      </c>
      <c r="D12" s="155">
        <f t="shared" si="0"/>
        <v>30002</v>
      </c>
      <c r="E12" s="153">
        <f t="shared" si="1"/>
        <v>1331.646693297825</v>
      </c>
      <c r="F12" s="35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s="13" customFormat="1" ht="31.5" customHeight="1">
      <c r="A13" s="156" t="s">
        <v>99</v>
      </c>
      <c r="B13" s="157">
        <v>365</v>
      </c>
      <c r="C13" s="157"/>
      <c r="D13" s="157">
        <f t="shared" si="0"/>
        <v>-365</v>
      </c>
      <c r="E13" s="158">
        <v>-100</v>
      </c>
      <c r="F13" s="35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253" s="13" customFormat="1" ht="31.5" customHeight="1">
      <c r="A14" s="156" t="s">
        <v>100</v>
      </c>
      <c r="B14" s="157"/>
      <c r="C14" s="157">
        <f>31000-12</f>
        <v>30988</v>
      </c>
      <c r="D14" s="157">
        <f t="shared" si="0"/>
        <v>30988</v>
      </c>
      <c r="E14" s="103">
        <f>IF(B14&lt;&gt;0,(C14-B14)/B14*100,0)</f>
        <v>0</v>
      </c>
      <c r="F14" s="35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1:253" s="13" customFormat="1" ht="31.5" customHeight="1">
      <c r="A15" s="156" t="s">
        <v>101</v>
      </c>
      <c r="B15" s="157"/>
      <c r="C15" s="157"/>
      <c r="D15" s="157"/>
      <c r="E15" s="158"/>
      <c r="F15" s="35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1:253" s="13" customFormat="1" ht="31.5" customHeight="1">
      <c r="A16" s="156" t="s">
        <v>102</v>
      </c>
      <c r="B16" s="157">
        <v>953</v>
      </c>
      <c r="C16" s="157">
        <v>162</v>
      </c>
      <c r="D16" s="157">
        <f t="shared" si="0"/>
        <v>-791</v>
      </c>
      <c r="E16" s="158">
        <f t="shared" si="1"/>
        <v>-83.00104931794333</v>
      </c>
      <c r="F16" s="35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</row>
    <row r="17" spans="1:253" s="13" customFormat="1" ht="31.5" customHeight="1">
      <c r="A17" s="156" t="s">
        <v>103</v>
      </c>
      <c r="B17" s="157">
        <v>4</v>
      </c>
      <c r="C17" s="157">
        <v>144</v>
      </c>
      <c r="D17" s="157">
        <f t="shared" si="0"/>
        <v>140</v>
      </c>
      <c r="E17" s="158">
        <f t="shared" si="1"/>
        <v>3500</v>
      </c>
      <c r="F17" s="35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</row>
    <row r="18" spans="1:253" s="13" customFormat="1" ht="31.5" customHeight="1">
      <c r="A18" s="156" t="s">
        <v>104</v>
      </c>
      <c r="B18" s="157">
        <v>931</v>
      </c>
      <c r="C18" s="157">
        <v>961</v>
      </c>
      <c r="D18" s="157">
        <f t="shared" si="0"/>
        <v>30</v>
      </c>
      <c r="E18" s="158">
        <f t="shared" si="1"/>
        <v>3.22234156820623</v>
      </c>
      <c r="F18" s="35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</row>
    <row r="19" spans="1:253" s="13" customFormat="1" ht="31.5" customHeight="1">
      <c r="A19" s="154" t="s">
        <v>105</v>
      </c>
      <c r="B19" s="157"/>
      <c r="C19" s="157"/>
      <c r="D19" s="157">
        <f t="shared" si="0"/>
        <v>0</v>
      </c>
      <c r="E19" s="158"/>
      <c r="F19" s="35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</row>
    <row r="20" spans="1:253" s="13" customFormat="1" ht="31.5" customHeight="1">
      <c r="A20" s="156" t="s">
        <v>106</v>
      </c>
      <c r="B20" s="157"/>
      <c r="C20" s="157"/>
      <c r="D20" s="157">
        <f t="shared" si="0"/>
        <v>0</v>
      </c>
      <c r="E20" s="158"/>
      <c r="F20" s="35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</row>
    <row r="21" spans="1:253" s="13" customFormat="1" ht="31.5" customHeight="1">
      <c r="A21" s="154" t="s">
        <v>107</v>
      </c>
      <c r="B21" s="159"/>
      <c r="C21" s="159"/>
      <c r="D21" s="157"/>
      <c r="E21" s="158"/>
      <c r="F21" s="35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13" customFormat="1" ht="31.5" customHeight="1">
      <c r="A22" s="154" t="s">
        <v>108</v>
      </c>
      <c r="B22" s="155">
        <f>SUM(B23:B24)</f>
        <v>3</v>
      </c>
      <c r="C22" s="155">
        <f>SUM(C23:C24)</f>
        <v>0</v>
      </c>
      <c r="D22" s="155">
        <f t="shared" si="0"/>
        <v>-3</v>
      </c>
      <c r="E22" s="153">
        <f t="shared" si="1"/>
        <v>-100</v>
      </c>
      <c r="F22" s="35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13" customFormat="1" ht="31.5" customHeight="1">
      <c r="A23" s="40" t="s">
        <v>109</v>
      </c>
      <c r="B23" s="157">
        <v>3</v>
      </c>
      <c r="C23" s="157"/>
      <c r="D23" s="157">
        <f t="shared" si="0"/>
        <v>-3</v>
      </c>
      <c r="E23" s="158">
        <f t="shared" si="1"/>
        <v>-100</v>
      </c>
      <c r="F23" s="35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13" customFormat="1" ht="31.5" customHeight="1">
      <c r="A24" s="156" t="s">
        <v>110</v>
      </c>
      <c r="B24" s="157"/>
      <c r="C24" s="157"/>
      <c r="D24" s="157">
        <f t="shared" si="0"/>
        <v>0</v>
      </c>
      <c r="E24" s="158"/>
      <c r="F24" s="35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</row>
    <row r="25" spans="1:253" s="13" customFormat="1" ht="31.5" customHeight="1">
      <c r="A25" s="154" t="s">
        <v>111</v>
      </c>
      <c r="B25" s="155">
        <f>SUM(B26)</f>
        <v>3835</v>
      </c>
      <c r="C25" s="155">
        <f>SUM(C26)</f>
        <v>1881</v>
      </c>
      <c r="D25" s="155">
        <f t="shared" si="0"/>
        <v>-1954</v>
      </c>
      <c r="E25" s="153">
        <f t="shared" si="1"/>
        <v>-50.95176010430248</v>
      </c>
      <c r="F25" s="35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</row>
    <row r="26" spans="1:253" s="13" customFormat="1" ht="31.5" customHeight="1">
      <c r="A26" s="156" t="s">
        <v>112</v>
      </c>
      <c r="B26" s="157">
        <v>3835</v>
      </c>
      <c r="C26" s="157">
        <v>1881</v>
      </c>
      <c r="D26" s="157">
        <f t="shared" si="0"/>
        <v>-1954</v>
      </c>
      <c r="E26" s="158">
        <f t="shared" si="1"/>
        <v>-50.95176010430248</v>
      </c>
      <c r="F26" s="35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spans="1:5" s="66" customFormat="1" ht="31.5" customHeight="1">
      <c r="A27" s="160" t="s">
        <v>113</v>
      </c>
      <c r="B27" s="161"/>
      <c r="C27" s="155">
        <v>12</v>
      </c>
      <c r="D27" s="155">
        <v>12</v>
      </c>
      <c r="E27" s="161"/>
    </row>
    <row r="28" spans="1:253" s="13" customFormat="1" ht="31.5" customHeight="1">
      <c r="A28" s="162" t="s">
        <v>114</v>
      </c>
      <c r="B28" s="163"/>
      <c r="C28" s="157">
        <v>12</v>
      </c>
      <c r="D28" s="157">
        <v>12</v>
      </c>
      <c r="E28" s="16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</row>
  </sheetData>
  <sheetProtection/>
  <mergeCells count="7">
    <mergeCell ref="A2:E2"/>
    <mergeCell ref="A3:C3"/>
    <mergeCell ref="D3:E3"/>
    <mergeCell ref="D4:E4"/>
    <mergeCell ref="A4:A5"/>
    <mergeCell ref="B4:B5"/>
    <mergeCell ref="C4:C5"/>
  </mergeCells>
  <printOptions horizontalCentered="1"/>
  <pageMargins left="0.39" right="0.35" top="0.39" bottom="0.39" header="0.31" footer="0.31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workbookViewId="0" topLeftCell="A1">
      <selection activeCell="M4" sqref="M4"/>
    </sheetView>
  </sheetViews>
  <sheetFormatPr defaultColWidth="9.00390625" defaultRowHeight="14.25"/>
  <cols>
    <col min="1" max="1" width="29.375" style="22" customWidth="1"/>
    <col min="2" max="2" width="9.25390625" style="23" customWidth="1"/>
    <col min="3" max="3" width="6.25390625" style="22" customWidth="1"/>
    <col min="4" max="4" width="7.75390625" style="22" customWidth="1"/>
    <col min="5" max="5" width="8.50390625" style="22" customWidth="1"/>
    <col min="6" max="6" width="6.25390625" style="22" customWidth="1"/>
    <col min="7" max="7" width="8.00390625" style="22" customWidth="1"/>
    <col min="8" max="10" width="6.25390625" style="22" customWidth="1"/>
    <col min="11" max="16384" width="9.00390625" style="22" customWidth="1"/>
  </cols>
  <sheetData>
    <row r="1" ht="22.5" customHeight="1">
      <c r="A1" s="24" t="s">
        <v>115</v>
      </c>
    </row>
    <row r="2" spans="1:10" ht="36.75" customHeight="1">
      <c r="A2" s="231" t="s">
        <v>116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23.25" customHeight="1">
      <c r="A3" s="25"/>
      <c r="B3" s="25"/>
      <c r="C3" s="25"/>
      <c r="D3" s="25"/>
      <c r="E3" s="26"/>
      <c r="I3" s="232" t="s">
        <v>2</v>
      </c>
      <c r="J3" s="232"/>
    </row>
    <row r="4" spans="1:10" ht="108" customHeight="1">
      <c r="A4" s="27" t="s">
        <v>117</v>
      </c>
      <c r="B4" s="28" t="s">
        <v>118</v>
      </c>
      <c r="C4" s="29" t="s">
        <v>119</v>
      </c>
      <c r="D4" s="29" t="s">
        <v>120</v>
      </c>
      <c r="E4" s="29" t="s">
        <v>121</v>
      </c>
      <c r="F4" s="30" t="s">
        <v>122</v>
      </c>
      <c r="G4" s="29" t="s">
        <v>123</v>
      </c>
      <c r="H4" s="30" t="s">
        <v>124</v>
      </c>
      <c r="I4" s="29" t="s">
        <v>125</v>
      </c>
      <c r="J4" s="30" t="s">
        <v>126</v>
      </c>
    </row>
    <row r="5" spans="1:10" ht="45.75" customHeight="1">
      <c r="A5" s="18" t="s">
        <v>127</v>
      </c>
      <c r="B5" s="17">
        <f aca="true" t="shared" si="0" ref="B5:B12">SUM(C5:J5)</f>
        <v>20435</v>
      </c>
      <c r="C5" s="18"/>
      <c r="D5" s="17">
        <f aca="true" t="shared" si="1" ref="D5:J5">SUM(D6:D10)</f>
        <v>0</v>
      </c>
      <c r="E5" s="17">
        <f t="shared" si="1"/>
        <v>7504</v>
      </c>
      <c r="F5" s="18">
        <f t="shared" si="1"/>
        <v>0</v>
      </c>
      <c r="G5" s="17">
        <f t="shared" si="1"/>
        <v>12931</v>
      </c>
      <c r="H5" s="18">
        <f t="shared" si="1"/>
        <v>0</v>
      </c>
      <c r="I5" s="17">
        <f t="shared" si="1"/>
        <v>0</v>
      </c>
      <c r="J5" s="18">
        <f t="shared" si="1"/>
        <v>0</v>
      </c>
    </row>
    <row r="6" spans="1:10" ht="45.75" customHeight="1">
      <c r="A6" s="21" t="s">
        <v>128</v>
      </c>
      <c r="B6" s="19">
        <f t="shared" si="0"/>
        <v>6666</v>
      </c>
      <c r="C6" s="21">
        <v>0</v>
      </c>
      <c r="D6" s="21"/>
      <c r="E6" s="19">
        <v>3411</v>
      </c>
      <c r="F6" s="21"/>
      <c r="G6" s="19">
        <v>3255</v>
      </c>
      <c r="H6" s="21">
        <v>0</v>
      </c>
      <c r="I6" s="19">
        <v>0</v>
      </c>
      <c r="J6" s="21">
        <v>0</v>
      </c>
    </row>
    <row r="7" spans="1:10" ht="45.75" customHeight="1">
      <c r="A7" s="21" t="s">
        <v>129</v>
      </c>
      <c r="B7" s="19">
        <f t="shared" si="0"/>
        <v>657</v>
      </c>
      <c r="C7" s="21">
        <v>0</v>
      </c>
      <c r="D7" s="21"/>
      <c r="E7" s="19">
        <v>496</v>
      </c>
      <c r="F7" s="21"/>
      <c r="G7" s="19">
        <v>161</v>
      </c>
      <c r="H7" s="21">
        <v>0</v>
      </c>
      <c r="I7" s="19">
        <v>0</v>
      </c>
      <c r="J7" s="21">
        <v>0</v>
      </c>
    </row>
    <row r="8" spans="1:10" ht="45.75" customHeight="1">
      <c r="A8" s="31" t="s">
        <v>130</v>
      </c>
      <c r="B8" s="19">
        <f t="shared" si="0"/>
        <v>12889</v>
      </c>
      <c r="C8" s="21">
        <v>0</v>
      </c>
      <c r="D8" s="21"/>
      <c r="E8" s="19">
        <v>3552</v>
      </c>
      <c r="F8" s="31"/>
      <c r="G8" s="19">
        <v>9337</v>
      </c>
      <c r="H8" s="21">
        <v>0</v>
      </c>
      <c r="I8" s="19">
        <v>0</v>
      </c>
      <c r="J8" s="31">
        <v>0</v>
      </c>
    </row>
    <row r="9" spans="1:10" ht="45.75" customHeight="1">
      <c r="A9" s="21" t="s">
        <v>131</v>
      </c>
      <c r="B9" s="19">
        <f t="shared" si="0"/>
        <v>223</v>
      </c>
      <c r="C9" s="21">
        <v>0</v>
      </c>
      <c r="D9" s="21"/>
      <c r="E9" s="19">
        <v>45</v>
      </c>
      <c r="F9" s="21"/>
      <c r="G9" s="19">
        <v>178</v>
      </c>
      <c r="H9" s="21">
        <v>0</v>
      </c>
      <c r="I9" s="19">
        <v>0</v>
      </c>
      <c r="J9" s="21">
        <v>0</v>
      </c>
    </row>
    <row r="10" spans="1:10" ht="45.75" customHeight="1">
      <c r="A10" s="21" t="s">
        <v>132</v>
      </c>
      <c r="B10" s="19">
        <f t="shared" si="0"/>
        <v>0</v>
      </c>
      <c r="C10" s="21">
        <v>0</v>
      </c>
      <c r="D10" s="21"/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</row>
    <row r="11" spans="1:10" ht="45.75" customHeight="1">
      <c r="A11" s="18" t="s">
        <v>133</v>
      </c>
      <c r="B11" s="17">
        <f t="shared" si="0"/>
        <v>22971</v>
      </c>
      <c r="C11" s="18">
        <v>0</v>
      </c>
      <c r="D11" s="18"/>
      <c r="E11" s="17">
        <f aca="true" t="shared" si="2" ref="E11:J11">SUM(E12:E14)</f>
        <v>6789</v>
      </c>
      <c r="F11" s="17">
        <f t="shared" si="2"/>
        <v>0</v>
      </c>
      <c r="G11" s="17">
        <f t="shared" si="2"/>
        <v>16182</v>
      </c>
      <c r="H11" s="18">
        <f t="shared" si="2"/>
        <v>0</v>
      </c>
      <c r="I11" s="17">
        <f t="shared" si="2"/>
        <v>0</v>
      </c>
      <c r="J11" s="18">
        <f t="shared" si="2"/>
        <v>0</v>
      </c>
    </row>
    <row r="12" spans="1:10" ht="45.75" customHeight="1">
      <c r="A12" s="32" t="s">
        <v>134</v>
      </c>
      <c r="B12" s="19">
        <f t="shared" si="0"/>
        <v>22186</v>
      </c>
      <c r="C12" s="21">
        <v>0</v>
      </c>
      <c r="D12" s="21"/>
      <c r="E12" s="19">
        <v>6789</v>
      </c>
      <c r="F12" s="32"/>
      <c r="G12" s="19">
        <v>15397</v>
      </c>
      <c r="H12" s="21">
        <v>0</v>
      </c>
      <c r="I12" s="19">
        <v>0</v>
      </c>
      <c r="J12" s="32">
        <v>0</v>
      </c>
    </row>
    <row r="13" spans="1:10" ht="45.75" customHeight="1">
      <c r="A13" s="32" t="s">
        <v>135</v>
      </c>
      <c r="B13" s="19"/>
      <c r="C13" s="32">
        <v>0</v>
      </c>
      <c r="D13" s="32"/>
      <c r="E13" s="19"/>
      <c r="F13" s="32"/>
      <c r="G13" s="19"/>
      <c r="H13" s="32">
        <v>0</v>
      </c>
      <c r="I13" s="19">
        <v>0</v>
      </c>
      <c r="J13" s="32">
        <v>0</v>
      </c>
    </row>
    <row r="14" spans="1:10" ht="45.75" customHeight="1">
      <c r="A14" s="21" t="s">
        <v>136</v>
      </c>
      <c r="B14" s="19">
        <v>785</v>
      </c>
      <c r="C14" s="21">
        <v>0</v>
      </c>
      <c r="D14" s="21"/>
      <c r="E14" s="19"/>
      <c r="F14" s="21"/>
      <c r="G14" s="19">
        <v>785</v>
      </c>
      <c r="H14" s="21">
        <v>0</v>
      </c>
      <c r="I14" s="19">
        <v>0</v>
      </c>
      <c r="J14" s="21">
        <v>0</v>
      </c>
    </row>
    <row r="15" spans="1:10" ht="45.75" customHeight="1">
      <c r="A15" s="18" t="s">
        <v>137</v>
      </c>
      <c r="B15" s="17">
        <f>SUM(C15:J15)</f>
        <v>-2536</v>
      </c>
      <c r="C15" s="18">
        <v>0</v>
      </c>
      <c r="D15" s="18"/>
      <c r="E15" s="17">
        <f aca="true" t="shared" si="3" ref="E15:J15">E5-E11</f>
        <v>715</v>
      </c>
      <c r="F15" s="18">
        <f t="shared" si="3"/>
        <v>0</v>
      </c>
      <c r="G15" s="17">
        <f t="shared" si="3"/>
        <v>-3251</v>
      </c>
      <c r="H15" s="18">
        <f t="shared" si="3"/>
        <v>0</v>
      </c>
      <c r="I15" s="17">
        <f t="shared" si="3"/>
        <v>0</v>
      </c>
      <c r="J15" s="18">
        <f t="shared" si="3"/>
        <v>0</v>
      </c>
    </row>
    <row r="16" spans="1:10" ht="45.75" customHeight="1">
      <c r="A16" s="18" t="s">
        <v>138</v>
      </c>
      <c r="B16" s="17">
        <f>SUM(C16:G16)</f>
        <v>12516</v>
      </c>
      <c r="C16" s="18"/>
      <c r="D16" s="18"/>
      <c r="E16" s="17">
        <v>8416</v>
      </c>
      <c r="F16" s="18"/>
      <c r="G16" s="17">
        <v>4100</v>
      </c>
      <c r="H16" s="18"/>
      <c r="I16" s="17"/>
      <c r="J16" s="18"/>
    </row>
    <row r="17" spans="1:10" ht="45.75" customHeight="1">
      <c r="A17" s="33" t="s">
        <v>139</v>
      </c>
      <c r="B17" s="17">
        <f>B15+B16</f>
        <v>9980</v>
      </c>
      <c r="C17" s="18">
        <f>C15+C16</f>
        <v>0</v>
      </c>
      <c r="D17" s="18"/>
      <c r="E17" s="17">
        <f aca="true" t="shared" si="4" ref="E17:J17">E15+E16</f>
        <v>9131</v>
      </c>
      <c r="F17" s="33">
        <f t="shared" si="4"/>
        <v>0</v>
      </c>
      <c r="G17" s="17">
        <f t="shared" si="4"/>
        <v>849</v>
      </c>
      <c r="H17" s="18">
        <f t="shared" si="4"/>
        <v>0</v>
      </c>
      <c r="I17" s="17">
        <f t="shared" si="4"/>
        <v>0</v>
      </c>
      <c r="J17" s="33">
        <f t="shared" si="4"/>
        <v>0</v>
      </c>
    </row>
  </sheetData>
  <sheetProtection/>
  <mergeCells count="2">
    <mergeCell ref="A2:J2"/>
    <mergeCell ref="I3:J3"/>
  </mergeCells>
  <printOptions horizontalCentered="1"/>
  <pageMargins left="0.55" right="0.55" top="0.59" bottom="0.59" header="0.51" footer="0.51"/>
  <pageSetup fitToHeight="1" fitToWidth="1" horizontalDpi="600" verticalDpi="600" orientation="portrait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31">
      <selection activeCell="K25" sqref="K25"/>
    </sheetView>
  </sheetViews>
  <sheetFormatPr defaultColWidth="9.00390625" defaultRowHeight="22.5" customHeight="1"/>
  <cols>
    <col min="1" max="1" width="30.50390625" style="116" customWidth="1"/>
    <col min="2" max="2" width="15.375" style="116" customWidth="1"/>
    <col min="3" max="3" width="16.00390625" style="116" customWidth="1"/>
    <col min="4" max="4" width="10.625" style="116" customWidth="1"/>
    <col min="5" max="5" width="13.25390625" style="117" customWidth="1"/>
    <col min="6" max="6" width="10.75390625" style="116" customWidth="1"/>
    <col min="7" max="7" width="9.00390625" style="116" customWidth="1"/>
    <col min="8" max="8" width="11.00390625" style="116" customWidth="1"/>
    <col min="9" max="16384" width="9.00390625" style="116" customWidth="1"/>
  </cols>
  <sheetData>
    <row r="1" ht="19.5" customHeight="1">
      <c r="A1" s="118" t="s">
        <v>140</v>
      </c>
    </row>
    <row r="2" spans="1:6" s="112" customFormat="1" ht="28.5" customHeight="1">
      <c r="A2" s="233" t="s">
        <v>141</v>
      </c>
      <c r="B2" s="233"/>
      <c r="C2" s="233"/>
      <c r="D2" s="233"/>
      <c r="E2" s="233"/>
      <c r="F2" s="233"/>
    </row>
    <row r="3" spans="1:6" s="112" customFormat="1" ht="22.5" customHeight="1">
      <c r="A3" s="119"/>
      <c r="B3" s="119"/>
      <c r="C3" s="119"/>
      <c r="D3" s="119"/>
      <c r="E3" s="120"/>
      <c r="F3" s="121" t="s">
        <v>142</v>
      </c>
    </row>
    <row r="4" spans="1:6" s="113" customFormat="1" ht="22.5" customHeight="1">
      <c r="A4" s="236" t="s">
        <v>143</v>
      </c>
      <c r="B4" s="238" t="s">
        <v>144</v>
      </c>
      <c r="C4" s="238" t="s">
        <v>145</v>
      </c>
      <c r="D4" s="234" t="s">
        <v>146</v>
      </c>
      <c r="E4" s="235"/>
      <c r="F4" s="238" t="s">
        <v>147</v>
      </c>
    </row>
    <row r="5" spans="1:6" s="113" customFormat="1" ht="25.5" customHeight="1">
      <c r="A5" s="237"/>
      <c r="B5" s="239"/>
      <c r="C5" s="239"/>
      <c r="D5" s="123" t="s">
        <v>7</v>
      </c>
      <c r="E5" s="124" t="s">
        <v>148</v>
      </c>
      <c r="F5" s="239"/>
    </row>
    <row r="6" spans="1:6" s="113" customFormat="1" ht="18" customHeight="1">
      <c r="A6" s="125" t="s">
        <v>149</v>
      </c>
      <c r="B6" s="122">
        <f>B7+B21</f>
        <v>70293</v>
      </c>
      <c r="C6" s="122">
        <f>C7+C21</f>
        <v>78730</v>
      </c>
      <c r="D6" s="126">
        <f>C6-B6</f>
        <v>8437</v>
      </c>
      <c r="E6" s="127">
        <f>D6/B6*100</f>
        <v>12.002617614840737</v>
      </c>
      <c r="F6" s="122"/>
    </row>
    <row r="7" spans="1:6" s="113" customFormat="1" ht="18" customHeight="1">
      <c r="A7" s="128" t="s">
        <v>10</v>
      </c>
      <c r="B7" s="122">
        <f>SUM(B8:B20)</f>
        <v>46829</v>
      </c>
      <c r="C7" s="122">
        <f>SUM(C8:C20)</f>
        <v>55266</v>
      </c>
      <c r="D7" s="129">
        <f>C7-B7</f>
        <v>8437</v>
      </c>
      <c r="E7" s="130">
        <f>D7/B7*100</f>
        <v>18.01661363684896</v>
      </c>
      <c r="F7" s="122"/>
    </row>
    <row r="8" spans="1:6" s="114" customFormat="1" ht="18" customHeight="1">
      <c r="A8" s="131" t="s">
        <v>150</v>
      </c>
      <c r="B8" s="132">
        <v>11352</v>
      </c>
      <c r="C8" s="129">
        <v>17733</v>
      </c>
      <c r="D8" s="129">
        <f>C8-B8</f>
        <v>6381</v>
      </c>
      <c r="E8" s="130">
        <f>D8/B8*100</f>
        <v>56.210359408033824</v>
      </c>
      <c r="F8" s="133"/>
    </row>
    <row r="9" spans="1:6" s="114" customFormat="1" ht="18" customHeight="1">
      <c r="A9" s="134" t="s">
        <v>151</v>
      </c>
      <c r="B9" s="132">
        <v>4987</v>
      </c>
      <c r="C9" s="129">
        <v>0</v>
      </c>
      <c r="D9" s="129">
        <f aca="true" t="shared" si="0" ref="D9:D36">C9-B9</f>
        <v>-4987</v>
      </c>
      <c r="E9" s="130">
        <f aca="true" t="shared" si="1" ref="E9:E36">D9/B9*100</f>
        <v>-100</v>
      </c>
      <c r="F9" s="135"/>
    </row>
    <row r="10" spans="1:6" s="114" customFormat="1" ht="18" customHeight="1">
      <c r="A10" s="134" t="s">
        <v>152</v>
      </c>
      <c r="B10" s="132">
        <f>3601+20</f>
        <v>3621</v>
      </c>
      <c r="C10" s="129">
        <v>4845</v>
      </c>
      <c r="D10" s="129">
        <f t="shared" si="0"/>
        <v>1224</v>
      </c>
      <c r="E10" s="130">
        <f t="shared" si="1"/>
        <v>33.80281690140845</v>
      </c>
      <c r="F10" s="135"/>
    </row>
    <row r="11" spans="1:6" s="114" customFormat="1" ht="18" customHeight="1">
      <c r="A11" s="134" t="s">
        <v>14</v>
      </c>
      <c r="B11" s="132">
        <v>1778</v>
      </c>
      <c r="C11" s="129">
        <v>2156</v>
      </c>
      <c r="D11" s="129">
        <f t="shared" si="0"/>
        <v>378</v>
      </c>
      <c r="E11" s="130">
        <f t="shared" si="1"/>
        <v>21.25984251968504</v>
      </c>
      <c r="F11" s="135"/>
    </row>
    <row r="12" spans="1:6" s="114" customFormat="1" ht="18" customHeight="1">
      <c r="A12" s="131" t="s">
        <v>15</v>
      </c>
      <c r="B12" s="132">
        <v>291</v>
      </c>
      <c r="C12" s="129">
        <v>370</v>
      </c>
      <c r="D12" s="129">
        <f t="shared" si="0"/>
        <v>79</v>
      </c>
      <c r="E12" s="130">
        <f t="shared" si="1"/>
        <v>27.147766323024054</v>
      </c>
      <c r="F12" s="135"/>
    </row>
    <row r="13" spans="1:6" s="114" customFormat="1" ht="18" customHeight="1">
      <c r="A13" s="131" t="s">
        <v>16</v>
      </c>
      <c r="B13" s="132">
        <v>7376</v>
      </c>
      <c r="C13" s="129">
        <v>9334</v>
      </c>
      <c r="D13" s="129">
        <f t="shared" si="0"/>
        <v>1958</v>
      </c>
      <c r="E13" s="130">
        <f t="shared" si="1"/>
        <v>26.545553145336225</v>
      </c>
      <c r="F13" s="133"/>
    </row>
    <row r="14" spans="1:6" s="114" customFormat="1" ht="18" customHeight="1">
      <c r="A14" s="131" t="s">
        <v>153</v>
      </c>
      <c r="B14" s="132">
        <v>1874</v>
      </c>
      <c r="C14" s="129">
        <v>2249</v>
      </c>
      <c r="D14" s="129">
        <f t="shared" si="0"/>
        <v>375</v>
      </c>
      <c r="E14" s="130">
        <f t="shared" si="1"/>
        <v>20.01067235859125</v>
      </c>
      <c r="F14" s="135"/>
    </row>
    <row r="15" spans="1:6" s="114" customFormat="1" ht="18" customHeight="1">
      <c r="A15" s="131" t="s">
        <v>18</v>
      </c>
      <c r="B15" s="132">
        <v>1109</v>
      </c>
      <c r="C15" s="129">
        <v>1250</v>
      </c>
      <c r="D15" s="129">
        <f t="shared" si="0"/>
        <v>141</v>
      </c>
      <c r="E15" s="130">
        <f t="shared" si="1"/>
        <v>12.714156898106403</v>
      </c>
      <c r="F15" s="135"/>
    </row>
    <row r="16" spans="1:6" s="114" customFormat="1" ht="18" customHeight="1">
      <c r="A16" s="131" t="s">
        <v>19</v>
      </c>
      <c r="B16" s="132">
        <v>2526</v>
      </c>
      <c r="C16" s="129">
        <v>3031</v>
      </c>
      <c r="D16" s="129">
        <f t="shared" si="0"/>
        <v>505</v>
      </c>
      <c r="E16" s="130">
        <f t="shared" si="1"/>
        <v>19.992082343626286</v>
      </c>
      <c r="F16" s="135"/>
    </row>
    <row r="17" spans="1:6" s="114" customFormat="1" ht="18" customHeight="1">
      <c r="A17" s="131" t="s">
        <v>20</v>
      </c>
      <c r="B17" s="132">
        <v>4666</v>
      </c>
      <c r="C17" s="129">
        <v>5599</v>
      </c>
      <c r="D17" s="129">
        <f t="shared" si="0"/>
        <v>933</v>
      </c>
      <c r="E17" s="130">
        <f t="shared" si="1"/>
        <v>19.995713673381914</v>
      </c>
      <c r="F17" s="135"/>
    </row>
    <row r="18" spans="1:6" s="114" customFormat="1" ht="18" customHeight="1">
      <c r="A18" s="136" t="s">
        <v>21</v>
      </c>
      <c r="B18" s="132">
        <v>1628</v>
      </c>
      <c r="C18" s="129">
        <v>1954</v>
      </c>
      <c r="D18" s="129">
        <f t="shared" si="0"/>
        <v>326</v>
      </c>
      <c r="E18" s="130">
        <f t="shared" si="1"/>
        <v>20.024570024570025</v>
      </c>
      <c r="F18" s="135"/>
    </row>
    <row r="19" spans="1:6" s="114" customFormat="1" ht="18" customHeight="1">
      <c r="A19" s="137" t="s">
        <v>154</v>
      </c>
      <c r="B19" s="132">
        <v>5621</v>
      </c>
      <c r="C19" s="129">
        <v>6745</v>
      </c>
      <c r="D19" s="129">
        <f t="shared" si="0"/>
        <v>1124</v>
      </c>
      <c r="E19" s="130">
        <f t="shared" si="1"/>
        <v>19.99644191425013</v>
      </c>
      <c r="F19" s="133"/>
    </row>
    <row r="20" spans="1:6" s="114" customFormat="1" ht="18" customHeight="1">
      <c r="A20" s="138" t="s">
        <v>155</v>
      </c>
      <c r="B20" s="132">
        <v>0</v>
      </c>
      <c r="C20" s="129"/>
      <c r="D20" s="129">
        <f t="shared" si="0"/>
        <v>0</v>
      </c>
      <c r="E20" s="130"/>
      <c r="F20" s="133"/>
    </row>
    <row r="21" spans="1:6" s="114" customFormat="1" ht="18" customHeight="1">
      <c r="A21" s="128" t="s">
        <v>24</v>
      </c>
      <c r="B21" s="139">
        <f>B22+B26+B27+B28+B29+B30+B31</f>
        <v>23464</v>
      </c>
      <c r="C21" s="139">
        <f>C22+C26+C27+C28+C29+C30+C31</f>
        <v>23464</v>
      </c>
      <c r="D21" s="129">
        <f t="shared" si="0"/>
        <v>0</v>
      </c>
      <c r="E21" s="127">
        <f>D21/B21*100</f>
        <v>0</v>
      </c>
      <c r="F21" s="140"/>
    </row>
    <row r="22" spans="1:6" s="114" customFormat="1" ht="18" customHeight="1">
      <c r="A22" s="131" t="s">
        <v>25</v>
      </c>
      <c r="B22" s="129">
        <v>1734</v>
      </c>
      <c r="C22" s="129">
        <v>1734</v>
      </c>
      <c r="D22" s="129">
        <f>SUM(D23:D25)</f>
        <v>0</v>
      </c>
      <c r="E22" s="130">
        <f>D22/B22*100</f>
        <v>0</v>
      </c>
      <c r="F22" s="135"/>
    </row>
    <row r="23" spans="1:6" s="114" customFormat="1" ht="18" customHeight="1">
      <c r="A23" s="141" t="s">
        <v>156</v>
      </c>
      <c r="B23" s="129">
        <v>1683</v>
      </c>
      <c r="C23" s="129">
        <v>1700</v>
      </c>
      <c r="D23" s="129">
        <f>C23-B23</f>
        <v>17</v>
      </c>
      <c r="E23" s="130">
        <f>D23/B23*100</f>
        <v>1.0101010101010102</v>
      </c>
      <c r="F23" s="135"/>
    </row>
    <row r="24" spans="1:6" s="114" customFormat="1" ht="18" customHeight="1">
      <c r="A24" s="142" t="s">
        <v>157</v>
      </c>
      <c r="B24" s="129">
        <v>37</v>
      </c>
      <c r="C24" s="129">
        <v>34</v>
      </c>
      <c r="D24" s="129">
        <f>C24-B24</f>
        <v>-3</v>
      </c>
      <c r="E24" s="130">
        <f>D24/B24*100</f>
        <v>-8.108108108108109</v>
      </c>
      <c r="F24" s="135"/>
    </row>
    <row r="25" spans="1:6" s="114" customFormat="1" ht="18" customHeight="1">
      <c r="A25" s="142" t="s">
        <v>158</v>
      </c>
      <c r="B25" s="129">
        <v>14</v>
      </c>
      <c r="C25" s="129"/>
      <c r="D25" s="129">
        <f>C25-B25</f>
        <v>-14</v>
      </c>
      <c r="E25" s="130">
        <f>D25/B25*100</f>
        <v>-100</v>
      </c>
      <c r="F25" s="135"/>
    </row>
    <row r="26" spans="1:6" s="114" customFormat="1" ht="18" customHeight="1">
      <c r="A26" s="131" t="s">
        <v>26</v>
      </c>
      <c r="B26" s="129">
        <v>3204</v>
      </c>
      <c r="C26" s="129">
        <v>3100</v>
      </c>
      <c r="D26" s="129">
        <f t="shared" si="0"/>
        <v>-104</v>
      </c>
      <c r="E26" s="130">
        <f t="shared" si="1"/>
        <v>-3.245942571785269</v>
      </c>
      <c r="F26" s="133"/>
    </row>
    <row r="27" spans="1:6" s="114" customFormat="1" ht="18" customHeight="1">
      <c r="A27" s="131" t="s">
        <v>27</v>
      </c>
      <c r="B27" s="129">
        <v>260</v>
      </c>
      <c r="C27" s="129">
        <v>260</v>
      </c>
      <c r="D27" s="129">
        <f t="shared" si="0"/>
        <v>0</v>
      </c>
      <c r="E27" s="130">
        <f t="shared" si="1"/>
        <v>0</v>
      </c>
      <c r="F27" s="133"/>
    </row>
    <row r="28" spans="1:6" s="114" customFormat="1" ht="18" customHeight="1">
      <c r="A28" s="131" t="s">
        <v>159</v>
      </c>
      <c r="B28" s="129">
        <v>16313</v>
      </c>
      <c r="C28" s="129">
        <v>16417</v>
      </c>
      <c r="D28" s="129">
        <f t="shared" si="0"/>
        <v>104</v>
      </c>
      <c r="E28" s="130">
        <f t="shared" si="1"/>
        <v>0.6375283516214063</v>
      </c>
      <c r="F28" s="135"/>
    </row>
    <row r="29" spans="1:6" s="114" customFormat="1" ht="18" customHeight="1">
      <c r="A29" s="143" t="s">
        <v>160</v>
      </c>
      <c r="B29" s="129">
        <v>1791</v>
      </c>
      <c r="C29" s="129">
        <v>1853</v>
      </c>
      <c r="D29" s="129">
        <f t="shared" si="0"/>
        <v>62</v>
      </c>
      <c r="E29" s="130">
        <f t="shared" si="1"/>
        <v>3.461753210496929</v>
      </c>
      <c r="F29" s="135"/>
    </row>
    <row r="30" spans="1:6" s="114" customFormat="1" ht="18" customHeight="1">
      <c r="A30" s="143" t="s">
        <v>161</v>
      </c>
      <c r="B30" s="129">
        <v>162</v>
      </c>
      <c r="C30" s="129">
        <v>100</v>
      </c>
      <c r="D30" s="129">
        <f t="shared" si="0"/>
        <v>-62</v>
      </c>
      <c r="E30" s="130">
        <f t="shared" si="1"/>
        <v>-38.2716049382716</v>
      </c>
      <c r="F30" s="135"/>
    </row>
    <row r="31" spans="1:6" s="114" customFormat="1" ht="18" customHeight="1">
      <c r="A31" s="143" t="s">
        <v>162</v>
      </c>
      <c r="B31" s="129"/>
      <c r="C31" s="129"/>
      <c r="D31" s="129">
        <f t="shared" si="0"/>
        <v>0</v>
      </c>
      <c r="E31" s="130"/>
      <c r="F31" s="135"/>
    </row>
    <row r="32" spans="1:6" s="115" customFormat="1" ht="18" customHeight="1">
      <c r="A32" s="144" t="s">
        <v>163</v>
      </c>
      <c r="B32" s="126">
        <f>B33+B37+B38+B43</f>
        <v>122431</v>
      </c>
      <c r="C32" s="126">
        <f>C33+C37+C38+C43</f>
        <v>106077</v>
      </c>
      <c r="D32" s="126">
        <f t="shared" si="0"/>
        <v>-16354</v>
      </c>
      <c r="E32" s="127">
        <f>D32/B32*100</f>
        <v>-13.357728026398544</v>
      </c>
      <c r="F32" s="135"/>
    </row>
    <row r="33" spans="1:6" s="115" customFormat="1" ht="18" customHeight="1">
      <c r="A33" s="128" t="s">
        <v>164</v>
      </c>
      <c r="B33" s="126">
        <f>SUM(B34:B36)</f>
        <v>98785</v>
      </c>
      <c r="C33" s="126">
        <f>SUM(C34:C36)</f>
        <v>90859</v>
      </c>
      <c r="D33" s="129">
        <f t="shared" si="0"/>
        <v>-7926</v>
      </c>
      <c r="E33" s="127">
        <v>-8.02</v>
      </c>
      <c r="F33" s="135"/>
    </row>
    <row r="34" spans="1:6" s="115" customFormat="1" ht="18" customHeight="1">
      <c r="A34" s="145" t="s">
        <v>165</v>
      </c>
      <c r="B34" s="129">
        <v>8578</v>
      </c>
      <c r="C34" s="129">
        <v>8578</v>
      </c>
      <c r="D34" s="129">
        <f t="shared" si="0"/>
        <v>0</v>
      </c>
      <c r="E34" s="130">
        <f t="shared" si="1"/>
        <v>0</v>
      </c>
      <c r="F34" s="135"/>
    </row>
    <row r="35" spans="1:6" s="115" customFormat="1" ht="18" customHeight="1">
      <c r="A35" s="146" t="s">
        <v>166</v>
      </c>
      <c r="B35" s="129">
        <f>22265</f>
        <v>22265</v>
      </c>
      <c r="C35" s="129">
        <v>33251</v>
      </c>
      <c r="D35" s="129">
        <f t="shared" si="0"/>
        <v>10986</v>
      </c>
      <c r="E35" s="130">
        <f t="shared" si="1"/>
        <v>49.342016618010334</v>
      </c>
      <c r="F35" s="135"/>
    </row>
    <row r="36" spans="1:6" ht="18" customHeight="1">
      <c r="A36" s="146" t="s">
        <v>167</v>
      </c>
      <c r="B36" s="129">
        <v>67942</v>
      </c>
      <c r="C36" s="147">
        <f>22320+27029-314-5</f>
        <v>49030</v>
      </c>
      <c r="D36" s="129">
        <f t="shared" si="0"/>
        <v>-18912</v>
      </c>
      <c r="E36" s="130">
        <f t="shared" si="1"/>
        <v>-27.835506755762268</v>
      </c>
      <c r="F36" s="135"/>
    </row>
    <row r="37" spans="1:6" ht="18" customHeight="1">
      <c r="A37" s="128" t="s">
        <v>168</v>
      </c>
      <c r="B37" s="126">
        <v>15746</v>
      </c>
      <c r="C37" s="126">
        <v>5118</v>
      </c>
      <c r="D37" s="126">
        <v>-10628</v>
      </c>
      <c r="E37" s="127">
        <v>-67.5</v>
      </c>
      <c r="F37" s="148"/>
    </row>
    <row r="38" spans="1:6" ht="18" customHeight="1">
      <c r="A38" s="128" t="s">
        <v>169</v>
      </c>
      <c r="B38" s="126"/>
      <c r="C38" s="126">
        <f>SUM(C39:C42)</f>
        <v>10100</v>
      </c>
      <c r="D38" s="126">
        <v>10100</v>
      </c>
      <c r="E38" s="127"/>
      <c r="F38" s="148"/>
    </row>
    <row r="39" spans="1:6" ht="18" customHeight="1">
      <c r="A39" s="145" t="s">
        <v>170</v>
      </c>
      <c r="B39" s="126"/>
      <c r="C39" s="126">
        <v>7100</v>
      </c>
      <c r="D39" s="129">
        <f>C39-B39</f>
        <v>7100</v>
      </c>
      <c r="E39" s="103">
        <f>IF(B39&lt;&gt;0,(C39-B39)/B39*100,0)</f>
        <v>0</v>
      </c>
      <c r="F39" s="148"/>
    </row>
    <row r="40" spans="1:6" ht="18" customHeight="1">
      <c r="A40" s="146" t="s">
        <v>171</v>
      </c>
      <c r="B40" s="126"/>
      <c r="C40" s="126"/>
      <c r="D40" s="129">
        <f>C40-B40</f>
        <v>0</v>
      </c>
      <c r="E40" s="130"/>
      <c r="F40" s="148"/>
    </row>
    <row r="41" spans="1:6" ht="18" customHeight="1">
      <c r="A41" s="146" t="s">
        <v>172</v>
      </c>
      <c r="B41" s="126"/>
      <c r="C41" s="126"/>
      <c r="D41" s="129">
        <f>C41-B41</f>
        <v>0</v>
      </c>
      <c r="E41" s="130"/>
      <c r="F41" s="148"/>
    </row>
    <row r="42" spans="1:6" ht="18" customHeight="1">
      <c r="A42" s="146" t="s">
        <v>173</v>
      </c>
      <c r="B42" s="126"/>
      <c r="C42" s="126">
        <v>3000</v>
      </c>
      <c r="D42" s="129">
        <f>C42-B42</f>
        <v>3000</v>
      </c>
      <c r="E42" s="103">
        <f>IF(B42&lt;&gt;0,(C42-B42)/B42*100,0)</f>
        <v>0</v>
      </c>
      <c r="F42" s="148"/>
    </row>
    <row r="43" spans="1:6" ht="18" customHeight="1">
      <c r="A43" s="128" t="s">
        <v>174</v>
      </c>
      <c r="B43" s="126">
        <v>7900</v>
      </c>
      <c r="C43" s="126"/>
      <c r="D43" s="129">
        <v>-7900</v>
      </c>
      <c r="E43" s="130">
        <v>-100</v>
      </c>
      <c r="F43" s="148"/>
    </row>
    <row r="44" spans="1:6" ht="18" customHeight="1">
      <c r="A44" s="145" t="s">
        <v>175</v>
      </c>
      <c r="B44" s="126">
        <v>7900</v>
      </c>
      <c r="C44" s="126"/>
      <c r="D44" s="129">
        <v>-7900</v>
      </c>
      <c r="E44" s="130">
        <v>-100</v>
      </c>
      <c r="F44" s="148"/>
    </row>
    <row r="45" spans="1:6" ht="18" customHeight="1">
      <c r="A45" s="126" t="s">
        <v>69</v>
      </c>
      <c r="B45" s="126">
        <f>B32+B6</f>
        <v>192724</v>
      </c>
      <c r="C45" s="126">
        <f>C32+C6</f>
        <v>184807</v>
      </c>
      <c r="D45" s="126">
        <v>-7917</v>
      </c>
      <c r="E45" s="127">
        <v>-4.11</v>
      </c>
      <c r="F45" s="148"/>
    </row>
  </sheetData>
  <sheetProtection/>
  <mergeCells count="6">
    <mergeCell ref="A2:F2"/>
    <mergeCell ref="D4:E4"/>
    <mergeCell ref="A4:A5"/>
    <mergeCell ref="B4:B5"/>
    <mergeCell ref="C4:C5"/>
    <mergeCell ref="F4:F5"/>
  </mergeCells>
  <printOptions/>
  <pageMargins left="0.71" right="0.31" top="0.63" bottom="0.43" header="0.51" footer="0.16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3">
      <selection activeCell="G22" sqref="G22"/>
    </sheetView>
  </sheetViews>
  <sheetFormatPr defaultColWidth="9.00390625" defaultRowHeight="14.25"/>
  <cols>
    <col min="1" max="1" width="25.25390625" style="13" customWidth="1"/>
    <col min="2" max="3" width="13.125" style="13" customWidth="1"/>
    <col min="4" max="4" width="14.375" style="13" customWidth="1"/>
    <col min="5" max="5" width="13.125" style="13" customWidth="1"/>
    <col min="6" max="6" width="6.50390625" style="13" customWidth="1"/>
    <col min="7" max="16384" width="9.00390625" style="13" customWidth="1"/>
  </cols>
  <sheetData>
    <row r="1" ht="20.25" customHeight="1">
      <c r="A1" s="5" t="s">
        <v>176</v>
      </c>
    </row>
    <row r="2" spans="1:6" ht="29.25" customHeight="1">
      <c r="A2" s="204" t="s">
        <v>177</v>
      </c>
      <c r="B2" s="204"/>
      <c r="C2" s="204"/>
      <c r="D2" s="204"/>
      <c r="E2" s="204"/>
      <c r="F2" s="204"/>
    </row>
    <row r="3" spans="1:6" ht="27" customHeight="1">
      <c r="A3" s="91" t="s">
        <v>178</v>
      </c>
      <c r="B3" s="91" t="s">
        <v>178</v>
      </c>
      <c r="C3" s="91"/>
      <c r="D3" s="91" t="s">
        <v>178</v>
      </c>
      <c r="E3" s="205" t="s">
        <v>2</v>
      </c>
      <c r="F3" s="205"/>
    </row>
    <row r="4" spans="1:6" ht="22.5" customHeight="1">
      <c r="A4" s="206" t="s">
        <v>179</v>
      </c>
      <c r="B4" s="206" t="s">
        <v>180</v>
      </c>
      <c r="C4" s="206" t="s">
        <v>181</v>
      </c>
      <c r="D4" s="206" t="s">
        <v>182</v>
      </c>
      <c r="E4" s="207"/>
      <c r="F4" s="206" t="s">
        <v>147</v>
      </c>
    </row>
    <row r="5" spans="1:6" ht="21.75" customHeight="1">
      <c r="A5" s="207"/>
      <c r="B5" s="207"/>
      <c r="C5" s="206"/>
      <c r="D5" s="92" t="s">
        <v>7</v>
      </c>
      <c r="E5" s="92" t="s">
        <v>183</v>
      </c>
      <c r="F5" s="206"/>
    </row>
    <row r="6" spans="1:6" ht="24.75" customHeight="1">
      <c r="A6" s="93" t="s">
        <v>184</v>
      </c>
      <c r="B6" s="94">
        <f>SUM(B7:B27)</f>
        <v>162816.00000000003</v>
      </c>
      <c r="C6" s="94">
        <f>SUM(C7:C27)</f>
        <v>179227</v>
      </c>
      <c r="D6" s="94">
        <f>C6-B6</f>
        <v>16410.99999999997</v>
      </c>
      <c r="E6" s="95">
        <f aca="true" t="shared" si="0" ref="E6:E21">D6/B6*100</f>
        <v>10.079476218553438</v>
      </c>
      <c r="F6" s="92"/>
    </row>
    <row r="7" spans="1:6" ht="24.75" customHeight="1">
      <c r="A7" s="96" t="s">
        <v>185</v>
      </c>
      <c r="B7" s="97">
        <v>23751.7</v>
      </c>
      <c r="C7" s="97">
        <v>22499.3</v>
      </c>
      <c r="D7" s="97">
        <f>C7-B7</f>
        <v>-1252.4000000000015</v>
      </c>
      <c r="E7" s="98">
        <f t="shared" si="0"/>
        <v>-5.2728857302845755</v>
      </c>
      <c r="F7" s="99"/>
    </row>
    <row r="8" spans="1:9" ht="24.75" customHeight="1">
      <c r="A8" s="96" t="s">
        <v>186</v>
      </c>
      <c r="B8" s="97">
        <v>3065.7</v>
      </c>
      <c r="C8" s="97">
        <v>1991.8</v>
      </c>
      <c r="D8" s="97">
        <f aca="true" t="shared" si="1" ref="D8:D26">C8-B8</f>
        <v>-1073.8999999999999</v>
      </c>
      <c r="E8" s="98">
        <f t="shared" si="0"/>
        <v>-35.02952017483772</v>
      </c>
      <c r="F8" s="99"/>
      <c r="H8" s="100"/>
      <c r="I8" s="100"/>
    </row>
    <row r="9" spans="1:9" ht="24.75" customHeight="1">
      <c r="A9" s="96" t="s">
        <v>187</v>
      </c>
      <c r="B9" s="97">
        <v>40595</v>
      </c>
      <c r="C9" s="97">
        <v>43589.3</v>
      </c>
      <c r="D9" s="97">
        <f t="shared" si="1"/>
        <v>2994.300000000003</v>
      </c>
      <c r="E9" s="98">
        <f t="shared" si="0"/>
        <v>7.376031530976729</v>
      </c>
      <c r="F9" s="99"/>
      <c r="H9" s="100"/>
      <c r="I9" s="100"/>
    </row>
    <row r="10" spans="1:9" ht="24.75" customHeight="1">
      <c r="A10" s="96" t="s">
        <v>188</v>
      </c>
      <c r="B10" s="97">
        <v>87.1</v>
      </c>
      <c r="C10" s="97">
        <v>96.7</v>
      </c>
      <c r="D10" s="97">
        <f t="shared" si="1"/>
        <v>9.600000000000009</v>
      </c>
      <c r="E10" s="98">
        <f t="shared" si="0"/>
        <v>11.021814006888645</v>
      </c>
      <c r="F10" s="99"/>
      <c r="H10" s="100"/>
      <c r="I10" s="100"/>
    </row>
    <row r="11" spans="1:9" ht="24.75" customHeight="1">
      <c r="A11" s="96" t="s">
        <v>189</v>
      </c>
      <c r="B11" s="97">
        <v>3038.9</v>
      </c>
      <c r="C11" s="97">
        <v>2567</v>
      </c>
      <c r="D11" s="97">
        <f t="shared" si="1"/>
        <v>-471.9000000000001</v>
      </c>
      <c r="E11" s="98">
        <f t="shared" si="0"/>
        <v>-15.528645233472641</v>
      </c>
      <c r="F11" s="99"/>
      <c r="H11" s="100"/>
      <c r="I11" s="100"/>
    </row>
    <row r="12" spans="1:9" ht="24.75" customHeight="1">
      <c r="A12" s="96" t="s">
        <v>190</v>
      </c>
      <c r="B12" s="97">
        <v>33500.9</v>
      </c>
      <c r="C12" s="101">
        <v>43443</v>
      </c>
      <c r="D12" s="97">
        <f t="shared" si="1"/>
        <v>9942.099999999999</v>
      </c>
      <c r="E12" s="98">
        <f t="shared" si="0"/>
        <v>29.677113152183964</v>
      </c>
      <c r="F12" s="99"/>
      <c r="H12" s="100"/>
      <c r="I12" s="100"/>
    </row>
    <row r="13" spans="1:9" ht="24.75" customHeight="1">
      <c r="A13" s="96" t="s">
        <v>191</v>
      </c>
      <c r="B13" s="97">
        <v>21186.5</v>
      </c>
      <c r="C13" s="97">
        <v>21372.7</v>
      </c>
      <c r="D13" s="97">
        <f t="shared" si="1"/>
        <v>186.20000000000073</v>
      </c>
      <c r="E13" s="98">
        <f t="shared" si="0"/>
        <v>0.8788615391876937</v>
      </c>
      <c r="F13" s="99"/>
      <c r="H13" s="100"/>
      <c r="I13" s="100"/>
    </row>
    <row r="14" spans="1:9" ht="24.75" customHeight="1">
      <c r="A14" s="96" t="s">
        <v>192</v>
      </c>
      <c r="B14" s="97">
        <v>565.5</v>
      </c>
      <c r="C14" s="97">
        <v>924</v>
      </c>
      <c r="D14" s="97">
        <f t="shared" si="1"/>
        <v>358.5</v>
      </c>
      <c r="E14" s="98">
        <f t="shared" si="0"/>
        <v>63.395225464190986</v>
      </c>
      <c r="F14" s="99"/>
      <c r="H14" s="100"/>
      <c r="I14" s="100"/>
    </row>
    <row r="15" spans="1:9" ht="24.75" customHeight="1">
      <c r="A15" s="96" t="s">
        <v>193</v>
      </c>
      <c r="B15" s="97">
        <v>11899.7</v>
      </c>
      <c r="C15" s="97">
        <v>15137.9</v>
      </c>
      <c r="D15" s="97">
        <f t="shared" si="1"/>
        <v>3238.199999999999</v>
      </c>
      <c r="E15" s="98">
        <f t="shared" si="0"/>
        <v>27.21245073405211</v>
      </c>
      <c r="F15" s="99"/>
      <c r="H15" s="100"/>
      <c r="I15" s="100"/>
    </row>
    <row r="16" spans="1:9" ht="24.75" customHeight="1">
      <c r="A16" s="96" t="s">
        <v>194</v>
      </c>
      <c r="B16" s="97">
        <v>11026.6</v>
      </c>
      <c r="C16" s="97">
        <v>8638</v>
      </c>
      <c r="D16" s="97">
        <f t="shared" si="1"/>
        <v>-2388.6000000000004</v>
      </c>
      <c r="E16" s="98">
        <f t="shared" si="0"/>
        <v>-21.662162407269697</v>
      </c>
      <c r="F16" s="99"/>
      <c r="H16" s="100"/>
      <c r="I16" s="100"/>
    </row>
    <row r="17" spans="1:9" ht="24.75" customHeight="1">
      <c r="A17" s="96" t="s">
        <v>195</v>
      </c>
      <c r="B17" s="97">
        <v>528.5</v>
      </c>
      <c r="C17" s="97">
        <v>580.2</v>
      </c>
      <c r="D17" s="97">
        <f t="shared" si="1"/>
        <v>51.700000000000045</v>
      </c>
      <c r="E17" s="98">
        <f t="shared" si="0"/>
        <v>9.782403027436148</v>
      </c>
      <c r="F17" s="99"/>
      <c r="H17" s="100"/>
      <c r="I17" s="100"/>
    </row>
    <row r="18" spans="1:9" ht="24.75" customHeight="1">
      <c r="A18" s="96" t="s">
        <v>196</v>
      </c>
      <c r="B18" s="97">
        <v>3066.7</v>
      </c>
      <c r="C18" s="97">
        <v>2834.5</v>
      </c>
      <c r="D18" s="97">
        <f t="shared" si="1"/>
        <v>-232.19999999999982</v>
      </c>
      <c r="E18" s="98">
        <f t="shared" si="0"/>
        <v>-7.571656829817061</v>
      </c>
      <c r="F18" s="99"/>
      <c r="H18" s="100"/>
      <c r="I18" s="100"/>
    </row>
    <row r="19" spans="1:9" ht="24.75" customHeight="1">
      <c r="A19" s="96" t="s">
        <v>197</v>
      </c>
      <c r="B19" s="97">
        <v>225.9</v>
      </c>
      <c r="C19" s="97">
        <v>1237.3</v>
      </c>
      <c r="D19" s="97">
        <f t="shared" si="1"/>
        <v>1011.4</v>
      </c>
      <c r="E19" s="98">
        <f t="shared" si="0"/>
        <v>447.7202301903497</v>
      </c>
      <c r="F19" s="99"/>
      <c r="H19" s="100"/>
      <c r="I19" s="100"/>
    </row>
    <row r="20" spans="1:9" ht="24.75" customHeight="1">
      <c r="A20" s="96" t="s">
        <v>198</v>
      </c>
      <c r="B20" s="97">
        <v>30.1</v>
      </c>
      <c r="C20" s="97">
        <v>25.7</v>
      </c>
      <c r="D20" s="97">
        <f t="shared" si="1"/>
        <v>-4.400000000000002</v>
      </c>
      <c r="E20" s="98">
        <f t="shared" si="0"/>
        <v>-14.617940199335555</v>
      </c>
      <c r="F20" s="99"/>
      <c r="H20" s="100"/>
      <c r="I20" s="100"/>
    </row>
    <row r="21" spans="1:9" ht="24.75" customHeight="1">
      <c r="A21" s="96" t="s">
        <v>199</v>
      </c>
      <c r="B21" s="97">
        <v>3445.2</v>
      </c>
      <c r="C21" s="97">
        <v>3272.6</v>
      </c>
      <c r="D21" s="97">
        <f t="shared" si="1"/>
        <v>-172.5999999999999</v>
      </c>
      <c r="E21" s="98">
        <f t="shared" si="0"/>
        <v>-5.009868802972249</v>
      </c>
      <c r="F21" s="99"/>
      <c r="H21" s="100"/>
      <c r="I21" s="100"/>
    </row>
    <row r="22" spans="1:6" ht="24.75" customHeight="1">
      <c r="A22" s="96" t="s">
        <v>200</v>
      </c>
      <c r="B22" s="102"/>
      <c r="C22" s="102"/>
      <c r="D22" s="97">
        <f t="shared" si="1"/>
        <v>0</v>
      </c>
      <c r="E22" s="103">
        <f>IF(B22&lt;&gt;0,(C22-B22)/B22*100,0)</f>
        <v>0</v>
      </c>
      <c r="F22" s="99"/>
    </row>
    <row r="23" spans="1:6" ht="24.75" customHeight="1">
      <c r="A23" s="96" t="s">
        <v>201</v>
      </c>
      <c r="B23" s="102"/>
      <c r="C23" s="102">
        <v>78</v>
      </c>
      <c r="D23" s="97">
        <f t="shared" si="1"/>
        <v>78</v>
      </c>
      <c r="E23" s="103">
        <f>IF(B23&lt;&gt;0,(C23-B23)/B23*100,0)</f>
        <v>0</v>
      </c>
      <c r="F23" s="99"/>
    </row>
    <row r="24" spans="1:6" ht="24.75" customHeight="1">
      <c r="A24" s="96" t="s">
        <v>202</v>
      </c>
      <c r="B24" s="102"/>
      <c r="C24" s="102"/>
      <c r="D24" s="97">
        <f t="shared" si="1"/>
        <v>0</v>
      </c>
      <c r="E24" s="103">
        <f>IF(B24&lt;&gt;0,(C24-B24)/B24*100,0)</f>
        <v>0</v>
      </c>
      <c r="F24" s="99"/>
    </row>
    <row r="25" spans="1:6" ht="24.75" customHeight="1">
      <c r="A25" s="96" t="s">
        <v>203</v>
      </c>
      <c r="B25" s="104">
        <v>6802</v>
      </c>
      <c r="C25" s="104">
        <v>10550</v>
      </c>
      <c r="D25" s="104">
        <f t="shared" si="1"/>
        <v>3748</v>
      </c>
      <c r="E25" s="103">
        <f>IF(B25&lt;&gt;0,(C25-B25)/B25*100,0)</f>
        <v>55.10144075271979</v>
      </c>
      <c r="F25" s="99"/>
    </row>
    <row r="26" spans="1:6" ht="24.75" customHeight="1">
      <c r="A26" s="96" t="s">
        <v>204</v>
      </c>
      <c r="B26" s="105"/>
      <c r="C26" s="104">
        <v>389</v>
      </c>
      <c r="D26" s="104">
        <f t="shared" si="1"/>
        <v>389</v>
      </c>
      <c r="E26" s="103">
        <f>IF(B26&lt;&gt;0,(C26-B26)/B26*100,0)</f>
        <v>0</v>
      </c>
      <c r="F26" s="99"/>
    </row>
    <row r="27" spans="1:6" ht="24.75" customHeight="1">
      <c r="A27" s="96" t="s">
        <v>205</v>
      </c>
      <c r="B27" s="105"/>
      <c r="C27" s="105"/>
      <c r="D27" s="104"/>
      <c r="E27" s="106"/>
      <c r="F27" s="99"/>
    </row>
    <row r="28" spans="1:6" ht="24.75" customHeight="1">
      <c r="A28" s="107" t="s">
        <v>206</v>
      </c>
      <c r="B28" s="108">
        <v>9690</v>
      </c>
      <c r="C28" s="108">
        <v>5580</v>
      </c>
      <c r="D28" s="108">
        <f>C28-B28</f>
        <v>-4110</v>
      </c>
      <c r="E28" s="109">
        <f>D28/B28*100</f>
        <v>-42.414860681114554</v>
      </c>
      <c r="F28" s="110"/>
    </row>
    <row r="29" spans="1:6" ht="24.75" customHeight="1">
      <c r="A29" s="111" t="s">
        <v>207</v>
      </c>
      <c r="B29" s="108">
        <f>B6+B28</f>
        <v>172506.00000000003</v>
      </c>
      <c r="C29" s="108">
        <f>C6+C28</f>
        <v>184807</v>
      </c>
      <c r="D29" s="108">
        <f>C29-B29</f>
        <v>12300.99999999997</v>
      </c>
      <c r="E29" s="109">
        <f>D29/B29*100</f>
        <v>7.130766466093914</v>
      </c>
      <c r="F29" s="99"/>
    </row>
  </sheetData>
  <sheetProtection/>
  <mergeCells count="7">
    <mergeCell ref="A2:F2"/>
    <mergeCell ref="E3:F3"/>
    <mergeCell ref="D4:E4"/>
    <mergeCell ref="A4:A5"/>
    <mergeCell ref="B4:B5"/>
    <mergeCell ref="C4:C5"/>
    <mergeCell ref="F4:F5"/>
  </mergeCells>
  <printOptions/>
  <pageMargins left="0.55" right="0.28" top="0.75" bottom="0.55" header="0.51" footer="0.2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19"/>
  <sheetViews>
    <sheetView showGridLines="0" showZeros="0" workbookViewId="0" topLeftCell="A1">
      <selection activeCell="C8" sqref="C8"/>
    </sheetView>
  </sheetViews>
  <sheetFormatPr defaultColWidth="6.875" defaultRowHeight="12.75" customHeight="1"/>
  <cols>
    <col min="1" max="1" width="4.125" style="72" customWidth="1"/>
    <col min="2" max="2" width="4.25390625" style="72" customWidth="1"/>
    <col min="3" max="3" width="12.625" style="72" customWidth="1"/>
    <col min="4" max="4" width="12.75390625" style="72" customWidth="1"/>
    <col min="5" max="9" width="12.625" style="72" customWidth="1"/>
    <col min="10" max="253" width="11.875" style="72" customWidth="1"/>
    <col min="254" max="255" width="6.875" style="73" customWidth="1"/>
    <col min="256" max="16384" width="6.875" style="73" customWidth="1"/>
  </cols>
  <sheetData>
    <row r="1" spans="1:3" ht="18" customHeight="1">
      <c r="A1" s="5" t="s">
        <v>208</v>
      </c>
      <c r="B1" s="5"/>
      <c r="C1" s="5"/>
    </row>
    <row r="2" spans="1:253" s="71" customFormat="1" ht="28.5" customHeight="1">
      <c r="A2" s="74" t="s">
        <v>209</v>
      </c>
      <c r="B2" s="74"/>
      <c r="C2" s="74"/>
      <c r="D2" s="74"/>
      <c r="E2" s="74"/>
      <c r="F2" s="74"/>
      <c r="G2" s="74"/>
      <c r="H2" s="74"/>
      <c r="I2" s="74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</row>
    <row r="3" spans="1:9" ht="15.75" customHeight="1">
      <c r="A3" s="72" t="s">
        <v>210</v>
      </c>
      <c r="I3" s="89" t="s">
        <v>211</v>
      </c>
    </row>
    <row r="4" spans="1:9" ht="19.5" customHeight="1">
      <c r="A4" s="209" t="s">
        <v>212</v>
      </c>
      <c r="B4" s="209"/>
      <c r="C4" s="208" t="s">
        <v>213</v>
      </c>
      <c r="D4" s="208" t="s">
        <v>214</v>
      </c>
      <c r="E4" s="208" t="s">
        <v>215</v>
      </c>
      <c r="F4" s="208"/>
      <c r="G4" s="208"/>
      <c r="H4" s="210"/>
      <c r="I4" s="208" t="s">
        <v>216</v>
      </c>
    </row>
    <row r="5" spans="1:9" ht="25.5" customHeight="1">
      <c r="A5" s="75" t="s">
        <v>217</v>
      </c>
      <c r="B5" s="75" t="s">
        <v>218</v>
      </c>
      <c r="C5" s="208"/>
      <c r="D5" s="208"/>
      <c r="E5" s="76" t="s">
        <v>219</v>
      </c>
      <c r="F5" s="77" t="s">
        <v>220</v>
      </c>
      <c r="G5" s="77" t="s">
        <v>221</v>
      </c>
      <c r="H5" s="78" t="s">
        <v>222</v>
      </c>
      <c r="I5" s="208"/>
    </row>
    <row r="6" spans="1:9" ht="23.25" customHeight="1">
      <c r="A6" s="79"/>
      <c r="B6" s="80"/>
      <c r="C6" s="81" t="s">
        <v>223</v>
      </c>
      <c r="D6" s="82">
        <v>1792273586.53</v>
      </c>
      <c r="E6" s="83">
        <v>826123032.5300012</v>
      </c>
      <c r="F6" s="84">
        <v>455429686.7300005</v>
      </c>
      <c r="G6" s="84">
        <v>75524217.6</v>
      </c>
      <c r="H6" s="85">
        <v>295169128.2000002</v>
      </c>
      <c r="I6" s="90">
        <v>966150554</v>
      </c>
    </row>
    <row r="7" spans="1:9" ht="23.25" customHeight="1">
      <c r="A7" s="79" t="s">
        <v>224</v>
      </c>
      <c r="B7" s="86"/>
      <c r="C7" s="87" t="s">
        <v>225</v>
      </c>
      <c r="D7" s="82">
        <v>224992981.45</v>
      </c>
      <c r="E7" s="83">
        <v>91034912.45</v>
      </c>
      <c r="F7" s="84">
        <v>62939232.45</v>
      </c>
      <c r="G7" s="84">
        <v>13625200</v>
      </c>
      <c r="H7" s="85">
        <v>14470480</v>
      </c>
      <c r="I7" s="90">
        <v>133958069</v>
      </c>
    </row>
    <row r="8" spans="1:9" ht="23.25" customHeight="1">
      <c r="A8" s="79"/>
      <c r="B8" s="86" t="s">
        <v>226</v>
      </c>
      <c r="C8" s="87" t="s">
        <v>227</v>
      </c>
      <c r="D8" s="82">
        <v>3509089.67</v>
      </c>
      <c r="E8" s="83">
        <v>2799089.67</v>
      </c>
      <c r="F8" s="84">
        <v>1803449.67</v>
      </c>
      <c r="G8" s="84">
        <v>443400</v>
      </c>
      <c r="H8" s="85">
        <v>552240</v>
      </c>
      <c r="I8" s="90">
        <v>710000</v>
      </c>
    </row>
    <row r="9" spans="1:9" ht="23.25" customHeight="1">
      <c r="A9" s="79"/>
      <c r="B9" s="86" t="s">
        <v>228</v>
      </c>
      <c r="C9" s="87" t="s">
        <v>229</v>
      </c>
      <c r="D9" s="82">
        <v>2131753.18</v>
      </c>
      <c r="E9" s="83">
        <v>1631753.18</v>
      </c>
      <c r="F9" s="84">
        <v>1105193.18</v>
      </c>
      <c r="G9" s="84">
        <v>265200</v>
      </c>
      <c r="H9" s="85">
        <v>261360</v>
      </c>
      <c r="I9" s="90">
        <v>500000</v>
      </c>
    </row>
    <row r="10" spans="1:9" ht="23.25" customHeight="1">
      <c r="A10" s="79"/>
      <c r="B10" s="86" t="s">
        <v>230</v>
      </c>
      <c r="C10" s="87" t="s">
        <v>231</v>
      </c>
      <c r="D10" s="82">
        <v>56608819.81</v>
      </c>
      <c r="E10" s="83">
        <v>42427819.81</v>
      </c>
      <c r="F10" s="84">
        <v>29689059.81</v>
      </c>
      <c r="G10" s="84">
        <v>6089800</v>
      </c>
      <c r="H10" s="85">
        <v>6648960</v>
      </c>
      <c r="I10" s="90">
        <v>14181000</v>
      </c>
    </row>
    <row r="11" spans="1:9" ht="23.25" customHeight="1">
      <c r="A11" s="79"/>
      <c r="B11" s="86" t="s">
        <v>232</v>
      </c>
      <c r="C11" s="87" t="s">
        <v>233</v>
      </c>
      <c r="D11" s="82">
        <v>3045219.41</v>
      </c>
      <c r="E11" s="83">
        <v>2885219.41</v>
      </c>
      <c r="F11" s="84">
        <v>1935779.41</v>
      </c>
      <c r="G11" s="84">
        <v>394200</v>
      </c>
      <c r="H11" s="85">
        <v>555240</v>
      </c>
      <c r="I11" s="90">
        <v>160000</v>
      </c>
    </row>
    <row r="12" spans="1:9" ht="23.25" customHeight="1">
      <c r="A12" s="79"/>
      <c r="B12" s="86" t="s">
        <v>234</v>
      </c>
      <c r="C12" s="87" t="s">
        <v>235</v>
      </c>
      <c r="D12" s="82">
        <v>2457026.18</v>
      </c>
      <c r="E12" s="83">
        <v>1681026.18</v>
      </c>
      <c r="F12" s="84">
        <v>1190706.18</v>
      </c>
      <c r="G12" s="84">
        <v>219600</v>
      </c>
      <c r="H12" s="85">
        <v>270720</v>
      </c>
      <c r="I12" s="90">
        <v>776000</v>
      </c>
    </row>
    <row r="13" spans="1:9" ht="23.25" customHeight="1">
      <c r="A13" s="79"/>
      <c r="B13" s="86" t="s">
        <v>236</v>
      </c>
      <c r="C13" s="87" t="s">
        <v>237</v>
      </c>
      <c r="D13" s="82">
        <v>10933918.45</v>
      </c>
      <c r="E13" s="83">
        <v>8903918.45</v>
      </c>
      <c r="F13" s="84">
        <v>6142918.45</v>
      </c>
      <c r="G13" s="84">
        <v>1261800</v>
      </c>
      <c r="H13" s="85">
        <v>1499200</v>
      </c>
      <c r="I13" s="90">
        <v>2030000</v>
      </c>
    </row>
    <row r="14" spans="1:9" ht="23.25" customHeight="1">
      <c r="A14" s="79"/>
      <c r="B14" s="86" t="s">
        <v>238</v>
      </c>
      <c r="C14" s="87" t="s">
        <v>239</v>
      </c>
      <c r="D14" s="82">
        <v>10000000</v>
      </c>
      <c r="E14" s="83">
        <v>0</v>
      </c>
      <c r="F14" s="84">
        <v>0</v>
      </c>
      <c r="G14" s="84">
        <v>0</v>
      </c>
      <c r="H14" s="85">
        <v>0</v>
      </c>
      <c r="I14" s="90">
        <v>10000000</v>
      </c>
    </row>
    <row r="15" spans="1:9" ht="23.25" customHeight="1">
      <c r="A15" s="79"/>
      <c r="B15" s="86" t="s">
        <v>240</v>
      </c>
      <c r="C15" s="87" t="s">
        <v>241</v>
      </c>
      <c r="D15" s="82">
        <v>1604692.97</v>
      </c>
      <c r="E15" s="83">
        <v>1016692.97</v>
      </c>
      <c r="F15" s="84">
        <v>695692.97</v>
      </c>
      <c r="G15" s="84">
        <v>141600</v>
      </c>
      <c r="H15" s="85">
        <v>179400</v>
      </c>
      <c r="I15" s="90">
        <v>588000</v>
      </c>
    </row>
    <row r="16" spans="1:9" ht="23.25" customHeight="1">
      <c r="A16" s="79"/>
      <c r="B16" s="86" t="s">
        <v>242</v>
      </c>
      <c r="C16" s="87" t="s">
        <v>243</v>
      </c>
      <c r="D16" s="82">
        <v>330000</v>
      </c>
      <c r="E16" s="83">
        <v>0</v>
      </c>
      <c r="F16" s="84">
        <v>0</v>
      </c>
      <c r="G16" s="84">
        <v>0</v>
      </c>
      <c r="H16" s="85">
        <v>0</v>
      </c>
      <c r="I16" s="90">
        <v>330000</v>
      </c>
    </row>
    <row r="17" spans="1:9" ht="23.25" customHeight="1">
      <c r="A17" s="79"/>
      <c r="B17" s="86" t="s">
        <v>244</v>
      </c>
      <c r="C17" s="87" t="s">
        <v>245</v>
      </c>
      <c r="D17" s="82">
        <v>5047825.64</v>
      </c>
      <c r="E17" s="83">
        <v>5047825.64</v>
      </c>
      <c r="F17" s="84">
        <v>3061825.64</v>
      </c>
      <c r="G17" s="84">
        <v>1367400</v>
      </c>
      <c r="H17" s="85">
        <v>618600</v>
      </c>
      <c r="I17" s="90">
        <v>0</v>
      </c>
    </row>
    <row r="18" spans="1:9" ht="23.25" customHeight="1">
      <c r="A18" s="79"/>
      <c r="B18" s="86" t="s">
        <v>246</v>
      </c>
      <c r="C18" s="87" t="s">
        <v>247</v>
      </c>
      <c r="D18" s="82">
        <v>29118904.99</v>
      </c>
      <c r="E18" s="83">
        <v>8972430.99</v>
      </c>
      <c r="F18" s="84">
        <v>6509430.99</v>
      </c>
      <c r="G18" s="84">
        <v>840000</v>
      </c>
      <c r="H18" s="85">
        <v>1623000</v>
      </c>
      <c r="I18" s="90">
        <v>20146474</v>
      </c>
    </row>
    <row r="19" spans="1:9" ht="23.25" customHeight="1">
      <c r="A19" s="79"/>
      <c r="B19" s="86" t="s">
        <v>248</v>
      </c>
      <c r="C19" s="87" t="s">
        <v>249</v>
      </c>
      <c r="D19" s="82">
        <v>110000</v>
      </c>
      <c r="E19" s="83">
        <v>0</v>
      </c>
      <c r="F19" s="84">
        <v>0</v>
      </c>
      <c r="G19" s="84">
        <v>0</v>
      </c>
      <c r="H19" s="85">
        <v>0</v>
      </c>
      <c r="I19" s="90">
        <v>110000</v>
      </c>
    </row>
    <row r="20" spans="1:9" ht="23.25" customHeight="1">
      <c r="A20" s="79"/>
      <c r="B20" s="86" t="s">
        <v>250</v>
      </c>
      <c r="C20" s="87" t="s">
        <v>251</v>
      </c>
      <c r="D20" s="82">
        <v>636420.4</v>
      </c>
      <c r="E20" s="83">
        <v>436420.4</v>
      </c>
      <c r="F20" s="84">
        <v>315820.4</v>
      </c>
      <c r="G20" s="84">
        <v>69600</v>
      </c>
      <c r="H20" s="85">
        <v>51000</v>
      </c>
      <c r="I20" s="90">
        <v>200000</v>
      </c>
    </row>
    <row r="21" spans="1:9" ht="23.25" customHeight="1">
      <c r="A21" s="79"/>
      <c r="B21" s="86" t="s">
        <v>252</v>
      </c>
      <c r="C21" s="87" t="s">
        <v>253</v>
      </c>
      <c r="D21" s="82">
        <v>2136013.3</v>
      </c>
      <c r="E21" s="83">
        <v>1106818.3</v>
      </c>
      <c r="F21" s="84">
        <v>745258.3</v>
      </c>
      <c r="G21" s="84">
        <v>164400</v>
      </c>
      <c r="H21" s="85">
        <v>197160</v>
      </c>
      <c r="I21" s="90">
        <v>1029195</v>
      </c>
    </row>
    <row r="22" spans="1:9" ht="23.25" customHeight="1">
      <c r="A22" s="79"/>
      <c r="B22" s="86" t="s">
        <v>254</v>
      </c>
      <c r="C22" s="87" t="s">
        <v>255</v>
      </c>
      <c r="D22" s="82">
        <v>1000255.1</v>
      </c>
      <c r="E22" s="83">
        <v>600255.1</v>
      </c>
      <c r="F22" s="84">
        <v>424335.1</v>
      </c>
      <c r="G22" s="84">
        <v>85200</v>
      </c>
      <c r="H22" s="85">
        <v>90720</v>
      </c>
      <c r="I22" s="90">
        <v>400000</v>
      </c>
    </row>
    <row r="23" spans="1:9" ht="23.25" customHeight="1">
      <c r="A23" s="79"/>
      <c r="B23" s="86" t="s">
        <v>256</v>
      </c>
      <c r="C23" s="87" t="s">
        <v>257</v>
      </c>
      <c r="D23" s="82">
        <v>327383.2</v>
      </c>
      <c r="E23" s="83">
        <v>327383.2</v>
      </c>
      <c r="F23" s="84">
        <v>231743.2</v>
      </c>
      <c r="G23" s="84">
        <v>50400</v>
      </c>
      <c r="H23" s="85">
        <v>45240</v>
      </c>
      <c r="I23" s="90">
        <v>0</v>
      </c>
    </row>
    <row r="24" spans="1:9" ht="23.25" customHeight="1">
      <c r="A24" s="79"/>
      <c r="B24" s="86" t="s">
        <v>258</v>
      </c>
      <c r="C24" s="87" t="s">
        <v>259</v>
      </c>
      <c r="D24" s="82">
        <v>3973097.73</v>
      </c>
      <c r="E24" s="83">
        <v>3194897.73</v>
      </c>
      <c r="F24" s="84">
        <v>2232377.73</v>
      </c>
      <c r="G24" s="84">
        <v>444000</v>
      </c>
      <c r="H24" s="85">
        <v>518520</v>
      </c>
      <c r="I24" s="90">
        <v>778200</v>
      </c>
    </row>
    <row r="25" spans="1:9" ht="23.25" customHeight="1">
      <c r="A25" s="79"/>
      <c r="B25" s="86" t="s">
        <v>260</v>
      </c>
      <c r="C25" s="87" t="s">
        <v>261</v>
      </c>
      <c r="D25" s="82">
        <v>7533611.11</v>
      </c>
      <c r="E25" s="83">
        <v>2593811.11</v>
      </c>
      <c r="F25" s="84">
        <v>1856411.11</v>
      </c>
      <c r="G25" s="84">
        <v>413400</v>
      </c>
      <c r="H25" s="85">
        <v>324000</v>
      </c>
      <c r="I25" s="90">
        <v>4939800</v>
      </c>
    </row>
    <row r="26" spans="1:9" ht="23.25" customHeight="1">
      <c r="A26" s="79"/>
      <c r="B26" s="86" t="s">
        <v>262</v>
      </c>
      <c r="C26" s="87" t="s">
        <v>263</v>
      </c>
      <c r="D26" s="82">
        <v>5298957.3</v>
      </c>
      <c r="E26" s="83">
        <v>1696957.3</v>
      </c>
      <c r="F26" s="84">
        <v>1245277.3</v>
      </c>
      <c r="G26" s="84">
        <v>258600</v>
      </c>
      <c r="H26" s="85">
        <v>193080</v>
      </c>
      <c r="I26" s="90">
        <v>3602000</v>
      </c>
    </row>
    <row r="27" spans="1:9" ht="23.25" customHeight="1">
      <c r="A27" s="79"/>
      <c r="B27" s="86" t="s">
        <v>264</v>
      </c>
      <c r="C27" s="87" t="s">
        <v>265</v>
      </c>
      <c r="D27" s="82">
        <v>1541578.8</v>
      </c>
      <c r="E27" s="83">
        <v>1137578.8</v>
      </c>
      <c r="F27" s="84">
        <v>760058.8</v>
      </c>
      <c r="G27" s="84">
        <v>169200</v>
      </c>
      <c r="H27" s="85">
        <v>208320</v>
      </c>
      <c r="I27" s="90">
        <v>404000</v>
      </c>
    </row>
    <row r="28" spans="1:9" ht="23.25" customHeight="1">
      <c r="A28" s="79"/>
      <c r="B28" s="86" t="s">
        <v>266</v>
      </c>
      <c r="C28" s="87" t="s">
        <v>267</v>
      </c>
      <c r="D28" s="82">
        <v>5058414.21</v>
      </c>
      <c r="E28" s="83">
        <v>4575014.21</v>
      </c>
      <c r="F28" s="84">
        <v>2993894.21</v>
      </c>
      <c r="G28" s="84">
        <v>947400</v>
      </c>
      <c r="H28" s="85">
        <v>633720</v>
      </c>
      <c r="I28" s="90">
        <v>483400</v>
      </c>
    </row>
    <row r="29" spans="1:9" ht="23.25" customHeight="1">
      <c r="A29" s="79"/>
      <c r="B29" s="86" t="s">
        <v>268</v>
      </c>
      <c r="C29" s="87" t="s">
        <v>269</v>
      </c>
      <c r="D29" s="82">
        <v>72590000</v>
      </c>
      <c r="E29" s="83">
        <v>0</v>
      </c>
      <c r="F29" s="84">
        <v>0</v>
      </c>
      <c r="G29" s="84">
        <v>0</v>
      </c>
      <c r="H29" s="85">
        <v>0</v>
      </c>
      <c r="I29" s="90">
        <v>72590000</v>
      </c>
    </row>
    <row r="30" spans="1:9" ht="23.25" customHeight="1">
      <c r="A30" s="79" t="s">
        <v>270</v>
      </c>
      <c r="B30" s="86"/>
      <c r="C30" s="87" t="s">
        <v>271</v>
      </c>
      <c r="D30" s="82">
        <v>19918267.11</v>
      </c>
      <c r="E30" s="83">
        <v>6814267.11</v>
      </c>
      <c r="F30" s="84">
        <v>4677667.11</v>
      </c>
      <c r="G30" s="84">
        <v>1321200</v>
      </c>
      <c r="H30" s="85">
        <v>815400</v>
      </c>
      <c r="I30" s="90">
        <v>13104000</v>
      </c>
    </row>
    <row r="31" spans="1:9" ht="23.25" customHeight="1">
      <c r="A31" s="79"/>
      <c r="B31" s="86" t="s">
        <v>226</v>
      </c>
      <c r="C31" s="87" t="s">
        <v>272</v>
      </c>
      <c r="D31" s="82">
        <v>5700000</v>
      </c>
      <c r="E31" s="83">
        <v>0</v>
      </c>
      <c r="F31" s="84">
        <v>0</v>
      </c>
      <c r="G31" s="84">
        <v>0</v>
      </c>
      <c r="H31" s="85">
        <v>0</v>
      </c>
      <c r="I31" s="90">
        <v>5700000</v>
      </c>
    </row>
    <row r="32" spans="1:9" ht="23.25" customHeight="1">
      <c r="A32" s="79"/>
      <c r="B32" s="86" t="s">
        <v>228</v>
      </c>
      <c r="C32" s="87" t="s">
        <v>273</v>
      </c>
      <c r="D32" s="82">
        <v>6000000</v>
      </c>
      <c r="E32" s="83">
        <v>0</v>
      </c>
      <c r="F32" s="84">
        <v>0</v>
      </c>
      <c r="G32" s="84">
        <v>0</v>
      </c>
      <c r="H32" s="85">
        <v>0</v>
      </c>
      <c r="I32" s="90">
        <v>6000000</v>
      </c>
    </row>
    <row r="33" spans="1:9" ht="23.25" customHeight="1">
      <c r="A33" s="79"/>
      <c r="B33" s="86" t="s">
        <v>232</v>
      </c>
      <c r="C33" s="87" t="s">
        <v>274</v>
      </c>
      <c r="D33" s="82">
        <v>797200</v>
      </c>
      <c r="E33" s="83">
        <v>97200</v>
      </c>
      <c r="F33" s="84">
        <v>0</v>
      </c>
      <c r="G33" s="84">
        <v>0</v>
      </c>
      <c r="H33" s="85">
        <v>97200</v>
      </c>
      <c r="I33" s="90">
        <v>700000</v>
      </c>
    </row>
    <row r="34" spans="1:9" ht="23.25" customHeight="1">
      <c r="A34" s="79"/>
      <c r="B34" s="86" t="s">
        <v>234</v>
      </c>
      <c r="C34" s="87" t="s">
        <v>275</v>
      </c>
      <c r="D34" s="82">
        <v>1925040</v>
      </c>
      <c r="E34" s="83">
        <v>1925040</v>
      </c>
      <c r="F34" s="84">
        <v>1770000</v>
      </c>
      <c r="G34" s="84">
        <v>0</v>
      </c>
      <c r="H34" s="85">
        <v>155040</v>
      </c>
      <c r="I34" s="90">
        <v>0</v>
      </c>
    </row>
    <row r="35" spans="1:9" ht="23.25" customHeight="1">
      <c r="A35" s="79"/>
      <c r="B35" s="86" t="s">
        <v>236</v>
      </c>
      <c r="C35" s="87" t="s">
        <v>276</v>
      </c>
      <c r="D35" s="82">
        <v>5296027.11</v>
      </c>
      <c r="E35" s="83">
        <v>4792027.11</v>
      </c>
      <c r="F35" s="84">
        <v>2907667.11</v>
      </c>
      <c r="G35" s="84">
        <v>1321200</v>
      </c>
      <c r="H35" s="85">
        <v>563160</v>
      </c>
      <c r="I35" s="90">
        <v>504000</v>
      </c>
    </row>
    <row r="36" spans="1:9" ht="23.25" customHeight="1">
      <c r="A36" s="79"/>
      <c r="B36" s="86" t="s">
        <v>268</v>
      </c>
      <c r="C36" s="87" t="s">
        <v>277</v>
      </c>
      <c r="D36" s="82">
        <v>200000</v>
      </c>
      <c r="E36" s="83">
        <v>0</v>
      </c>
      <c r="F36" s="84">
        <v>0</v>
      </c>
      <c r="G36" s="84">
        <v>0</v>
      </c>
      <c r="H36" s="85">
        <v>0</v>
      </c>
      <c r="I36" s="90">
        <v>200000</v>
      </c>
    </row>
    <row r="37" spans="1:9" ht="23.25" customHeight="1">
      <c r="A37" s="79" t="s">
        <v>278</v>
      </c>
      <c r="B37" s="86"/>
      <c r="C37" s="87" t="s">
        <v>279</v>
      </c>
      <c r="D37" s="82">
        <v>435892624.02</v>
      </c>
      <c r="E37" s="83">
        <v>359431073.02</v>
      </c>
      <c r="F37" s="84">
        <v>262186275.42</v>
      </c>
      <c r="G37" s="84">
        <v>46128417.6</v>
      </c>
      <c r="H37" s="85">
        <v>51116380</v>
      </c>
      <c r="I37" s="90">
        <v>76461551</v>
      </c>
    </row>
    <row r="38" spans="1:9" ht="23.25" customHeight="1">
      <c r="A38" s="79"/>
      <c r="B38" s="86" t="s">
        <v>226</v>
      </c>
      <c r="C38" s="87" t="s">
        <v>280</v>
      </c>
      <c r="D38" s="82">
        <v>7218128.45</v>
      </c>
      <c r="E38" s="83">
        <v>6118128.45</v>
      </c>
      <c r="F38" s="84">
        <v>4444148.45</v>
      </c>
      <c r="G38" s="84">
        <v>694780</v>
      </c>
      <c r="H38" s="85">
        <v>979200</v>
      </c>
      <c r="I38" s="90">
        <v>1100000</v>
      </c>
    </row>
    <row r="39" spans="1:9" ht="23.25" customHeight="1">
      <c r="A39" s="79"/>
      <c r="B39" s="86" t="s">
        <v>228</v>
      </c>
      <c r="C39" s="87" t="s">
        <v>281</v>
      </c>
      <c r="D39" s="82">
        <v>383303829.4</v>
      </c>
      <c r="E39" s="83">
        <v>334863920.4</v>
      </c>
      <c r="F39" s="84">
        <v>242690524.8</v>
      </c>
      <c r="G39" s="84">
        <v>44847095.6</v>
      </c>
      <c r="H39" s="85">
        <v>47326300</v>
      </c>
      <c r="I39" s="90">
        <v>48439909</v>
      </c>
    </row>
    <row r="40" spans="1:9" ht="23.25" customHeight="1">
      <c r="A40" s="79"/>
      <c r="B40" s="86" t="s">
        <v>230</v>
      </c>
      <c r="C40" s="87" t="s">
        <v>282</v>
      </c>
      <c r="D40" s="82">
        <v>21638826.64</v>
      </c>
      <c r="E40" s="83">
        <v>11717184.64</v>
      </c>
      <c r="F40" s="84">
        <v>9851226.64</v>
      </c>
      <c r="G40" s="84">
        <v>58758</v>
      </c>
      <c r="H40" s="85">
        <v>1807200</v>
      </c>
      <c r="I40" s="90">
        <v>9921642</v>
      </c>
    </row>
    <row r="41" spans="1:9" ht="23.25" customHeight="1">
      <c r="A41" s="79"/>
      <c r="B41" s="86" t="s">
        <v>238</v>
      </c>
      <c r="C41" s="87" t="s">
        <v>283</v>
      </c>
      <c r="D41" s="82">
        <v>2020993.74</v>
      </c>
      <c r="E41" s="83">
        <v>2020993.74</v>
      </c>
      <c r="F41" s="84">
        <v>1700569.74</v>
      </c>
      <c r="G41" s="84">
        <v>2184</v>
      </c>
      <c r="H41" s="85">
        <v>318240</v>
      </c>
      <c r="I41" s="90">
        <v>0</v>
      </c>
    </row>
    <row r="42" spans="1:9" ht="23.25" customHeight="1">
      <c r="A42" s="79"/>
      <c r="B42" s="86" t="s">
        <v>240</v>
      </c>
      <c r="C42" s="87" t="s">
        <v>284</v>
      </c>
      <c r="D42" s="82">
        <v>4710845.79</v>
      </c>
      <c r="E42" s="83">
        <v>4710845.79</v>
      </c>
      <c r="F42" s="84">
        <v>3499805.79</v>
      </c>
      <c r="G42" s="84">
        <v>525600</v>
      </c>
      <c r="H42" s="85">
        <v>685440</v>
      </c>
      <c r="I42" s="90">
        <v>0</v>
      </c>
    </row>
    <row r="43" spans="1:9" ht="23.25" customHeight="1">
      <c r="A43" s="79"/>
      <c r="B43" s="86" t="s">
        <v>285</v>
      </c>
      <c r="C43" s="87" t="s">
        <v>286</v>
      </c>
      <c r="D43" s="82">
        <v>17000000</v>
      </c>
      <c r="E43" s="83">
        <v>0</v>
      </c>
      <c r="F43" s="84">
        <v>0</v>
      </c>
      <c r="G43" s="84">
        <v>0</v>
      </c>
      <c r="H43" s="85">
        <v>0</v>
      </c>
      <c r="I43" s="90">
        <v>17000000</v>
      </c>
    </row>
    <row r="44" spans="1:9" ht="23.25" customHeight="1">
      <c r="A44" s="79" t="s">
        <v>287</v>
      </c>
      <c r="B44" s="86"/>
      <c r="C44" s="87" t="s">
        <v>288</v>
      </c>
      <c r="D44" s="82">
        <v>967245.6</v>
      </c>
      <c r="E44" s="83">
        <v>537245.6</v>
      </c>
      <c r="F44" s="84">
        <v>375365.6</v>
      </c>
      <c r="G44" s="84">
        <v>81000</v>
      </c>
      <c r="H44" s="85">
        <v>80880</v>
      </c>
      <c r="I44" s="90">
        <v>430000</v>
      </c>
    </row>
    <row r="45" spans="1:9" ht="23.25" customHeight="1">
      <c r="A45" s="79"/>
      <c r="B45" s="86" t="s">
        <v>232</v>
      </c>
      <c r="C45" s="87" t="s">
        <v>289</v>
      </c>
      <c r="D45" s="82">
        <v>250000</v>
      </c>
      <c r="E45" s="83">
        <v>0</v>
      </c>
      <c r="F45" s="84">
        <v>0</v>
      </c>
      <c r="G45" s="84">
        <v>0</v>
      </c>
      <c r="H45" s="85">
        <v>0</v>
      </c>
      <c r="I45" s="90">
        <v>250000</v>
      </c>
    </row>
    <row r="46" spans="1:9" ht="23.25" customHeight="1">
      <c r="A46" s="79"/>
      <c r="B46" s="86" t="s">
        <v>234</v>
      </c>
      <c r="C46" s="87" t="s">
        <v>290</v>
      </c>
      <c r="D46" s="82">
        <v>106240.9</v>
      </c>
      <c r="E46" s="83">
        <v>106240.9</v>
      </c>
      <c r="F46" s="84">
        <v>71440.9</v>
      </c>
      <c r="G46" s="84">
        <v>12000</v>
      </c>
      <c r="H46" s="85">
        <v>22800</v>
      </c>
      <c r="I46" s="90">
        <v>0</v>
      </c>
    </row>
    <row r="47" spans="1:9" ht="23.25" customHeight="1">
      <c r="A47" s="79"/>
      <c r="B47" s="86" t="s">
        <v>236</v>
      </c>
      <c r="C47" s="87" t="s">
        <v>291</v>
      </c>
      <c r="D47" s="82">
        <v>561004.7</v>
      </c>
      <c r="E47" s="83">
        <v>431004.7</v>
      </c>
      <c r="F47" s="84">
        <v>303924.7</v>
      </c>
      <c r="G47" s="84">
        <v>69000</v>
      </c>
      <c r="H47" s="85">
        <v>58080</v>
      </c>
      <c r="I47" s="90">
        <v>130000</v>
      </c>
    </row>
    <row r="48" spans="1:9" ht="23.25" customHeight="1">
      <c r="A48" s="79"/>
      <c r="B48" s="86" t="s">
        <v>268</v>
      </c>
      <c r="C48" s="87" t="s">
        <v>292</v>
      </c>
      <c r="D48" s="82">
        <v>50000</v>
      </c>
      <c r="E48" s="83">
        <v>0</v>
      </c>
      <c r="F48" s="84">
        <v>0</v>
      </c>
      <c r="G48" s="84">
        <v>0</v>
      </c>
      <c r="H48" s="85">
        <v>0</v>
      </c>
      <c r="I48" s="90">
        <v>50000</v>
      </c>
    </row>
    <row r="49" spans="1:9" ht="23.25" customHeight="1">
      <c r="A49" s="79" t="s">
        <v>293</v>
      </c>
      <c r="B49" s="86"/>
      <c r="C49" s="87" t="s">
        <v>294</v>
      </c>
      <c r="D49" s="82">
        <v>25669943.19</v>
      </c>
      <c r="E49" s="83">
        <v>9383515.19</v>
      </c>
      <c r="F49" s="84">
        <v>7218095.19</v>
      </c>
      <c r="G49" s="84">
        <v>1054200</v>
      </c>
      <c r="H49" s="85">
        <v>1111220</v>
      </c>
      <c r="I49" s="90">
        <v>16286428</v>
      </c>
    </row>
    <row r="50" spans="1:9" ht="23.25" customHeight="1">
      <c r="A50" s="79"/>
      <c r="B50" s="86" t="s">
        <v>226</v>
      </c>
      <c r="C50" s="87" t="s">
        <v>295</v>
      </c>
      <c r="D50" s="82">
        <v>10558205.23</v>
      </c>
      <c r="E50" s="83">
        <v>7478205.23</v>
      </c>
      <c r="F50" s="84">
        <v>5843425.23</v>
      </c>
      <c r="G50" s="84">
        <v>802200</v>
      </c>
      <c r="H50" s="85">
        <v>832580</v>
      </c>
      <c r="I50" s="90">
        <v>3080000</v>
      </c>
    </row>
    <row r="51" spans="1:9" ht="23.25" customHeight="1">
      <c r="A51" s="79"/>
      <c r="B51" s="86" t="s">
        <v>230</v>
      </c>
      <c r="C51" s="87" t="s">
        <v>296</v>
      </c>
      <c r="D51" s="82">
        <v>4661737.96</v>
      </c>
      <c r="E51" s="83">
        <v>1905309.96</v>
      </c>
      <c r="F51" s="84">
        <v>1374669.96</v>
      </c>
      <c r="G51" s="84">
        <v>252000</v>
      </c>
      <c r="H51" s="85">
        <v>278640</v>
      </c>
      <c r="I51" s="90">
        <v>2756428</v>
      </c>
    </row>
    <row r="52" spans="1:9" ht="23.25" customHeight="1">
      <c r="A52" s="79"/>
      <c r="B52" s="86" t="s">
        <v>268</v>
      </c>
      <c r="C52" s="87" t="s">
        <v>297</v>
      </c>
      <c r="D52" s="82">
        <v>10450000</v>
      </c>
      <c r="E52" s="83">
        <v>0</v>
      </c>
      <c r="F52" s="84">
        <v>0</v>
      </c>
      <c r="G52" s="84">
        <v>0</v>
      </c>
      <c r="H52" s="85">
        <v>0</v>
      </c>
      <c r="I52" s="90">
        <v>10450000</v>
      </c>
    </row>
    <row r="53" spans="1:9" ht="23.25" customHeight="1">
      <c r="A53" s="79" t="s">
        <v>298</v>
      </c>
      <c r="B53" s="86"/>
      <c r="C53" s="87" t="s">
        <v>299</v>
      </c>
      <c r="D53" s="82">
        <v>434430592.69</v>
      </c>
      <c r="E53" s="83">
        <v>199864970.69</v>
      </c>
      <c r="F53" s="84">
        <v>20295933.61</v>
      </c>
      <c r="G53" s="84">
        <v>3180600</v>
      </c>
      <c r="H53" s="85">
        <v>176388437.08</v>
      </c>
      <c r="I53" s="90">
        <v>234565622</v>
      </c>
    </row>
    <row r="54" spans="1:9" ht="23.25" customHeight="1">
      <c r="A54" s="79"/>
      <c r="B54" s="86" t="s">
        <v>226</v>
      </c>
      <c r="C54" s="87" t="s">
        <v>300</v>
      </c>
      <c r="D54" s="82">
        <v>17377142.64</v>
      </c>
      <c r="E54" s="83">
        <v>17062359.64</v>
      </c>
      <c r="F54" s="84">
        <v>12329759.64</v>
      </c>
      <c r="G54" s="84">
        <v>2284200</v>
      </c>
      <c r="H54" s="85">
        <v>2448400</v>
      </c>
      <c r="I54" s="90">
        <v>314783</v>
      </c>
    </row>
    <row r="55" spans="1:9" ht="23.25" customHeight="1">
      <c r="A55" s="79"/>
      <c r="B55" s="86" t="s">
        <v>228</v>
      </c>
      <c r="C55" s="87" t="s">
        <v>301</v>
      </c>
      <c r="D55" s="82">
        <v>12669546.81</v>
      </c>
      <c r="E55" s="83">
        <v>2977686.81</v>
      </c>
      <c r="F55" s="84">
        <v>2076366.81</v>
      </c>
      <c r="G55" s="84">
        <v>402000</v>
      </c>
      <c r="H55" s="85">
        <v>499320</v>
      </c>
      <c r="I55" s="90">
        <v>9691860</v>
      </c>
    </row>
    <row r="56" spans="1:9" ht="23.25" customHeight="1">
      <c r="A56" s="79"/>
      <c r="B56" s="86" t="s">
        <v>234</v>
      </c>
      <c r="C56" s="87" t="s">
        <v>302</v>
      </c>
      <c r="D56" s="82">
        <v>291459878.17</v>
      </c>
      <c r="E56" s="83">
        <v>172575136.17</v>
      </c>
      <c r="F56" s="84">
        <v>740739.09</v>
      </c>
      <c r="G56" s="84">
        <v>48000</v>
      </c>
      <c r="H56" s="85">
        <v>171786397.08</v>
      </c>
      <c r="I56" s="90">
        <v>118884742</v>
      </c>
    </row>
    <row r="57" spans="1:9" ht="23.25" customHeight="1">
      <c r="A57" s="79"/>
      <c r="B57" s="86" t="s">
        <v>238</v>
      </c>
      <c r="C57" s="87" t="s">
        <v>303</v>
      </c>
      <c r="D57" s="82">
        <v>400000</v>
      </c>
      <c r="E57" s="83">
        <v>0</v>
      </c>
      <c r="F57" s="84">
        <v>0</v>
      </c>
      <c r="G57" s="84">
        <v>0</v>
      </c>
      <c r="H57" s="85">
        <v>0</v>
      </c>
      <c r="I57" s="90">
        <v>400000</v>
      </c>
    </row>
    <row r="58" spans="1:9" ht="23.25" customHeight="1">
      <c r="A58" s="79"/>
      <c r="B58" s="86" t="s">
        <v>240</v>
      </c>
      <c r="C58" s="87" t="s">
        <v>304</v>
      </c>
      <c r="D58" s="82">
        <v>8927700</v>
      </c>
      <c r="E58" s="83">
        <v>600000</v>
      </c>
      <c r="F58" s="84">
        <v>0</v>
      </c>
      <c r="G58" s="84">
        <v>0</v>
      </c>
      <c r="H58" s="85">
        <v>600000</v>
      </c>
      <c r="I58" s="90">
        <v>8327700</v>
      </c>
    </row>
    <row r="59" spans="1:9" ht="23.25" customHeight="1">
      <c r="A59" s="79"/>
      <c r="B59" s="86" t="s">
        <v>285</v>
      </c>
      <c r="C59" s="87" t="s">
        <v>305</v>
      </c>
      <c r="D59" s="82">
        <v>5309133.3</v>
      </c>
      <c r="E59" s="83">
        <v>564133.3</v>
      </c>
      <c r="F59" s="84">
        <v>411253.3</v>
      </c>
      <c r="G59" s="84">
        <v>72000</v>
      </c>
      <c r="H59" s="85">
        <v>80880</v>
      </c>
      <c r="I59" s="90">
        <v>4745000</v>
      </c>
    </row>
    <row r="60" spans="1:9" ht="23.25" customHeight="1">
      <c r="A60" s="79"/>
      <c r="B60" s="86" t="s">
        <v>242</v>
      </c>
      <c r="C60" s="87" t="s">
        <v>306</v>
      </c>
      <c r="D60" s="82">
        <v>15146553.48</v>
      </c>
      <c r="E60" s="83">
        <v>4684553.48</v>
      </c>
      <c r="F60" s="84">
        <v>3559433.48</v>
      </c>
      <c r="G60" s="84">
        <v>268800</v>
      </c>
      <c r="H60" s="85">
        <v>856320</v>
      </c>
      <c r="I60" s="90">
        <v>10462000</v>
      </c>
    </row>
    <row r="61" spans="1:9" ht="23.25" customHeight="1">
      <c r="A61" s="79"/>
      <c r="B61" s="86" t="s">
        <v>244</v>
      </c>
      <c r="C61" s="87" t="s">
        <v>307</v>
      </c>
      <c r="D61" s="82">
        <v>8130224.29</v>
      </c>
      <c r="E61" s="83">
        <v>750224.29</v>
      </c>
      <c r="F61" s="84">
        <v>527504.29</v>
      </c>
      <c r="G61" s="84">
        <v>105600</v>
      </c>
      <c r="H61" s="85">
        <v>117120</v>
      </c>
      <c r="I61" s="90">
        <v>7380000</v>
      </c>
    </row>
    <row r="62" spans="1:9" ht="23.25" customHeight="1">
      <c r="A62" s="79"/>
      <c r="B62" s="86" t="s">
        <v>248</v>
      </c>
      <c r="C62" s="87" t="s">
        <v>308</v>
      </c>
      <c r="D62" s="82">
        <v>100000</v>
      </c>
      <c r="E62" s="83">
        <v>0</v>
      </c>
      <c r="F62" s="84">
        <v>0</v>
      </c>
      <c r="G62" s="84">
        <v>0</v>
      </c>
      <c r="H62" s="85">
        <v>0</v>
      </c>
      <c r="I62" s="90">
        <v>100000</v>
      </c>
    </row>
    <row r="63" spans="1:9" ht="23.25" customHeight="1">
      <c r="A63" s="79"/>
      <c r="B63" s="86" t="s">
        <v>309</v>
      </c>
      <c r="C63" s="87" t="s">
        <v>310</v>
      </c>
      <c r="D63" s="82">
        <v>20350000</v>
      </c>
      <c r="E63" s="83">
        <v>0</v>
      </c>
      <c r="F63" s="84">
        <v>0</v>
      </c>
      <c r="G63" s="84">
        <v>0</v>
      </c>
      <c r="H63" s="85">
        <v>0</v>
      </c>
      <c r="I63" s="90">
        <v>20350000</v>
      </c>
    </row>
    <row r="64" spans="1:9" ht="23.25" customHeight="1">
      <c r="A64" s="79"/>
      <c r="B64" s="86" t="s">
        <v>311</v>
      </c>
      <c r="C64" s="87" t="s">
        <v>312</v>
      </c>
      <c r="D64" s="82">
        <v>1900000</v>
      </c>
      <c r="E64" s="83">
        <v>0</v>
      </c>
      <c r="F64" s="84">
        <v>0</v>
      </c>
      <c r="G64" s="84">
        <v>0</v>
      </c>
      <c r="H64" s="85">
        <v>0</v>
      </c>
      <c r="I64" s="90">
        <v>1900000</v>
      </c>
    </row>
    <row r="65" spans="1:9" ht="23.25" customHeight="1">
      <c r="A65" s="79"/>
      <c r="B65" s="86" t="s">
        <v>313</v>
      </c>
      <c r="C65" s="87" t="s">
        <v>314</v>
      </c>
      <c r="D65" s="82">
        <v>4690000</v>
      </c>
      <c r="E65" s="83">
        <v>0</v>
      </c>
      <c r="F65" s="84">
        <v>0</v>
      </c>
      <c r="G65" s="84">
        <v>0</v>
      </c>
      <c r="H65" s="85">
        <v>0</v>
      </c>
      <c r="I65" s="90">
        <v>4690000</v>
      </c>
    </row>
    <row r="66" spans="1:9" ht="23.25" customHeight="1">
      <c r="A66" s="79"/>
      <c r="B66" s="86" t="s">
        <v>252</v>
      </c>
      <c r="C66" s="87" t="s">
        <v>315</v>
      </c>
      <c r="D66" s="82">
        <v>1110640</v>
      </c>
      <c r="E66" s="83">
        <v>0</v>
      </c>
      <c r="F66" s="84">
        <v>0</v>
      </c>
      <c r="G66" s="84">
        <v>0</v>
      </c>
      <c r="H66" s="85">
        <v>0</v>
      </c>
      <c r="I66" s="90">
        <v>1110640</v>
      </c>
    </row>
    <row r="67" spans="1:9" ht="23.25" customHeight="1">
      <c r="A67" s="79"/>
      <c r="B67" s="86" t="s">
        <v>254</v>
      </c>
      <c r="C67" s="87" t="s">
        <v>316</v>
      </c>
      <c r="D67" s="82">
        <v>42813400</v>
      </c>
      <c r="E67" s="83">
        <v>0</v>
      </c>
      <c r="F67" s="84">
        <v>0</v>
      </c>
      <c r="G67" s="84">
        <v>0</v>
      </c>
      <c r="H67" s="85">
        <v>0</v>
      </c>
      <c r="I67" s="90">
        <v>42813400</v>
      </c>
    </row>
    <row r="68" spans="1:9" ht="23.25" customHeight="1">
      <c r="A68" s="79"/>
      <c r="B68" s="86" t="s">
        <v>268</v>
      </c>
      <c r="C68" s="87" t="s">
        <v>317</v>
      </c>
      <c r="D68" s="82">
        <v>4046374</v>
      </c>
      <c r="E68" s="83">
        <v>650877</v>
      </c>
      <c r="F68" s="84">
        <v>650877</v>
      </c>
      <c r="G68" s="84">
        <v>0</v>
      </c>
      <c r="H68" s="85">
        <v>0</v>
      </c>
      <c r="I68" s="90">
        <v>3395497</v>
      </c>
    </row>
    <row r="69" spans="1:9" ht="23.25" customHeight="1">
      <c r="A69" s="79" t="s">
        <v>318</v>
      </c>
      <c r="B69" s="86"/>
      <c r="C69" s="87" t="s">
        <v>319</v>
      </c>
      <c r="D69" s="82">
        <v>213725904.82</v>
      </c>
      <c r="E69" s="83">
        <v>59355620.81999994</v>
      </c>
      <c r="F69" s="84">
        <v>48473490.73999994</v>
      </c>
      <c r="G69" s="84">
        <v>1742600</v>
      </c>
      <c r="H69" s="85">
        <v>9139530.08</v>
      </c>
      <c r="I69" s="90">
        <v>154370284</v>
      </c>
    </row>
    <row r="70" spans="1:9" ht="23.25" customHeight="1">
      <c r="A70" s="79"/>
      <c r="B70" s="86" t="s">
        <v>226</v>
      </c>
      <c r="C70" s="87" t="s">
        <v>320</v>
      </c>
      <c r="D70" s="82">
        <v>3017836.33</v>
      </c>
      <c r="E70" s="83">
        <v>2887836.33</v>
      </c>
      <c r="F70" s="84">
        <v>2044956.33</v>
      </c>
      <c r="G70" s="84">
        <v>368400</v>
      </c>
      <c r="H70" s="85">
        <v>474480</v>
      </c>
      <c r="I70" s="90">
        <v>130000</v>
      </c>
    </row>
    <row r="71" spans="1:9" ht="23.25" customHeight="1">
      <c r="A71" s="79"/>
      <c r="B71" s="86" t="s">
        <v>228</v>
      </c>
      <c r="C71" s="87" t="s">
        <v>321</v>
      </c>
      <c r="D71" s="82">
        <v>6308538</v>
      </c>
      <c r="E71" s="83">
        <v>6308538</v>
      </c>
      <c r="F71" s="84">
        <v>6308538</v>
      </c>
      <c r="G71" s="84">
        <v>0</v>
      </c>
      <c r="H71" s="85">
        <v>0</v>
      </c>
      <c r="I71" s="90">
        <v>0</v>
      </c>
    </row>
    <row r="72" spans="1:9" ht="23.25" customHeight="1">
      <c r="A72" s="79"/>
      <c r="B72" s="86" t="s">
        <v>230</v>
      </c>
      <c r="C72" s="87" t="s">
        <v>322</v>
      </c>
      <c r="D72" s="82">
        <v>15679590</v>
      </c>
      <c r="E72" s="83">
        <v>15409590</v>
      </c>
      <c r="F72" s="84">
        <v>15409590</v>
      </c>
      <c r="G72" s="84">
        <v>0</v>
      </c>
      <c r="H72" s="85">
        <v>0</v>
      </c>
      <c r="I72" s="90">
        <v>270000</v>
      </c>
    </row>
    <row r="73" spans="1:9" ht="23.25" customHeight="1">
      <c r="A73" s="79"/>
      <c r="B73" s="86" t="s">
        <v>232</v>
      </c>
      <c r="C73" s="87" t="s">
        <v>323</v>
      </c>
      <c r="D73" s="82">
        <v>9723558.5</v>
      </c>
      <c r="E73" s="83">
        <v>3443046.5</v>
      </c>
      <c r="F73" s="84">
        <v>2771926.5</v>
      </c>
      <c r="G73" s="84">
        <v>104000</v>
      </c>
      <c r="H73" s="85">
        <v>567120</v>
      </c>
      <c r="I73" s="90">
        <v>6280512</v>
      </c>
    </row>
    <row r="74" spans="1:9" ht="23.25" customHeight="1">
      <c r="A74" s="79"/>
      <c r="B74" s="86" t="s">
        <v>238</v>
      </c>
      <c r="C74" s="87" t="s">
        <v>324</v>
      </c>
      <c r="D74" s="82">
        <v>27968665.17</v>
      </c>
      <c r="E74" s="83">
        <v>6778245.17</v>
      </c>
      <c r="F74" s="84">
        <v>5061845.17</v>
      </c>
      <c r="G74" s="84">
        <v>604800</v>
      </c>
      <c r="H74" s="85">
        <v>1111600</v>
      </c>
      <c r="I74" s="90">
        <v>21190420</v>
      </c>
    </row>
    <row r="75" spans="1:9" ht="23.25" customHeight="1">
      <c r="A75" s="79"/>
      <c r="B75" s="86" t="s">
        <v>242</v>
      </c>
      <c r="C75" s="87" t="s">
        <v>325</v>
      </c>
      <c r="D75" s="82">
        <v>7946851.23</v>
      </c>
      <c r="E75" s="83">
        <v>3996851.23</v>
      </c>
      <c r="F75" s="84">
        <v>2841451.23</v>
      </c>
      <c r="G75" s="84">
        <v>665400</v>
      </c>
      <c r="H75" s="85">
        <v>490000</v>
      </c>
      <c r="I75" s="90">
        <v>3950000</v>
      </c>
    </row>
    <row r="76" spans="1:9" ht="23.25" customHeight="1">
      <c r="A76" s="79"/>
      <c r="B76" s="86" t="s">
        <v>244</v>
      </c>
      <c r="C76" s="87" t="s">
        <v>326</v>
      </c>
      <c r="D76" s="82">
        <v>28833365.59</v>
      </c>
      <c r="E76" s="83">
        <v>20531513.58999995</v>
      </c>
      <c r="F76" s="84">
        <v>14035183.51000002</v>
      </c>
      <c r="G76" s="84">
        <v>0</v>
      </c>
      <c r="H76" s="85">
        <v>6496330.08</v>
      </c>
      <c r="I76" s="90">
        <v>8301852</v>
      </c>
    </row>
    <row r="77" spans="1:9" ht="23.25" customHeight="1">
      <c r="A77" s="79"/>
      <c r="B77" s="86" t="s">
        <v>327</v>
      </c>
      <c r="C77" s="87" t="s">
        <v>328</v>
      </c>
      <c r="D77" s="82">
        <v>110230000</v>
      </c>
      <c r="E77" s="83">
        <v>0</v>
      </c>
      <c r="F77" s="84">
        <v>0</v>
      </c>
      <c r="G77" s="84">
        <v>0</v>
      </c>
      <c r="H77" s="85">
        <v>0</v>
      </c>
      <c r="I77" s="90">
        <v>110230000</v>
      </c>
    </row>
    <row r="78" spans="1:9" ht="23.25" customHeight="1">
      <c r="A78" s="79"/>
      <c r="B78" s="86" t="s">
        <v>246</v>
      </c>
      <c r="C78" s="87" t="s">
        <v>329</v>
      </c>
      <c r="D78" s="82">
        <v>1955500</v>
      </c>
      <c r="E78" s="83">
        <v>0</v>
      </c>
      <c r="F78" s="84">
        <v>0</v>
      </c>
      <c r="G78" s="84">
        <v>0</v>
      </c>
      <c r="H78" s="85">
        <v>0</v>
      </c>
      <c r="I78" s="90">
        <v>1955500</v>
      </c>
    </row>
    <row r="79" spans="1:9" ht="23.25" customHeight="1">
      <c r="A79" s="79"/>
      <c r="B79" s="86" t="s">
        <v>330</v>
      </c>
      <c r="C79" s="87" t="s">
        <v>331</v>
      </c>
      <c r="D79" s="82">
        <v>152000</v>
      </c>
      <c r="E79" s="83">
        <v>0</v>
      </c>
      <c r="F79" s="84">
        <v>0</v>
      </c>
      <c r="G79" s="84">
        <v>0</v>
      </c>
      <c r="H79" s="85">
        <v>0</v>
      </c>
      <c r="I79" s="90">
        <v>152000</v>
      </c>
    </row>
    <row r="80" spans="1:9" ht="23.25" customHeight="1">
      <c r="A80" s="79"/>
      <c r="B80" s="86" t="s">
        <v>268</v>
      </c>
      <c r="C80" s="87" t="s">
        <v>332</v>
      </c>
      <c r="D80" s="82">
        <v>1910000</v>
      </c>
      <c r="E80" s="83">
        <v>0</v>
      </c>
      <c r="F80" s="84">
        <v>0</v>
      </c>
      <c r="G80" s="84">
        <v>0</v>
      </c>
      <c r="H80" s="85">
        <v>0</v>
      </c>
      <c r="I80" s="90">
        <v>1910000</v>
      </c>
    </row>
    <row r="81" spans="1:9" ht="23.25" customHeight="1">
      <c r="A81" s="79" t="s">
        <v>333</v>
      </c>
      <c r="B81" s="86"/>
      <c r="C81" s="87" t="s">
        <v>334</v>
      </c>
      <c r="D81" s="82">
        <v>9239972.51</v>
      </c>
      <c r="E81" s="83">
        <v>3059972.51</v>
      </c>
      <c r="F81" s="84">
        <v>2150972.51</v>
      </c>
      <c r="G81" s="84">
        <v>436200</v>
      </c>
      <c r="H81" s="85">
        <v>472800</v>
      </c>
      <c r="I81" s="90">
        <v>6180000</v>
      </c>
    </row>
    <row r="82" spans="1:9" ht="23.25" customHeight="1">
      <c r="A82" s="79"/>
      <c r="B82" s="86" t="s">
        <v>226</v>
      </c>
      <c r="C82" s="87" t="s">
        <v>335</v>
      </c>
      <c r="D82" s="82">
        <v>7559972.51</v>
      </c>
      <c r="E82" s="83">
        <v>3059972.51</v>
      </c>
      <c r="F82" s="84">
        <v>2150972.51</v>
      </c>
      <c r="G82" s="84">
        <v>436200</v>
      </c>
      <c r="H82" s="85">
        <v>472800</v>
      </c>
      <c r="I82" s="90">
        <v>4500000</v>
      </c>
    </row>
    <row r="83" spans="1:9" ht="23.25" customHeight="1">
      <c r="A83" s="79"/>
      <c r="B83" s="86" t="s">
        <v>230</v>
      </c>
      <c r="C83" s="87" t="s">
        <v>336</v>
      </c>
      <c r="D83" s="82">
        <v>1500000</v>
      </c>
      <c r="E83" s="83">
        <v>0</v>
      </c>
      <c r="F83" s="84">
        <v>0</v>
      </c>
      <c r="G83" s="84">
        <v>0</v>
      </c>
      <c r="H83" s="85">
        <v>0</v>
      </c>
      <c r="I83" s="90">
        <v>1500000</v>
      </c>
    </row>
    <row r="84" spans="1:9" ht="23.25" customHeight="1">
      <c r="A84" s="79"/>
      <c r="B84" s="86" t="s">
        <v>268</v>
      </c>
      <c r="C84" s="87" t="s">
        <v>337</v>
      </c>
      <c r="D84" s="82">
        <v>180000</v>
      </c>
      <c r="E84" s="83">
        <v>0</v>
      </c>
      <c r="F84" s="84">
        <v>0</v>
      </c>
      <c r="G84" s="84">
        <v>0</v>
      </c>
      <c r="H84" s="85">
        <v>0</v>
      </c>
      <c r="I84" s="90">
        <v>180000</v>
      </c>
    </row>
    <row r="85" spans="1:9" ht="23.25" customHeight="1">
      <c r="A85" s="79" t="s">
        <v>338</v>
      </c>
      <c r="B85" s="86"/>
      <c r="C85" s="87" t="s">
        <v>339</v>
      </c>
      <c r="D85" s="82">
        <v>151379070.89</v>
      </c>
      <c r="E85" s="83">
        <v>23989470.89</v>
      </c>
      <c r="F85" s="84">
        <v>18457950.89</v>
      </c>
      <c r="G85" s="84">
        <v>2905800</v>
      </c>
      <c r="H85" s="85">
        <v>2625720</v>
      </c>
      <c r="I85" s="90">
        <v>127389600</v>
      </c>
    </row>
    <row r="86" spans="1:9" ht="23.25" customHeight="1">
      <c r="A86" s="79"/>
      <c r="B86" s="86" t="s">
        <v>226</v>
      </c>
      <c r="C86" s="87" t="s">
        <v>340</v>
      </c>
      <c r="D86" s="82">
        <v>12393556.96</v>
      </c>
      <c r="E86" s="83">
        <v>4391956.96</v>
      </c>
      <c r="F86" s="84">
        <v>3112756.96</v>
      </c>
      <c r="G86" s="84">
        <v>542400</v>
      </c>
      <c r="H86" s="85">
        <v>736800</v>
      </c>
      <c r="I86" s="90">
        <v>8001600</v>
      </c>
    </row>
    <row r="87" spans="1:9" ht="23.25" customHeight="1">
      <c r="A87" s="79"/>
      <c r="B87" s="86" t="s">
        <v>230</v>
      </c>
      <c r="C87" s="87" t="s">
        <v>341</v>
      </c>
      <c r="D87" s="82">
        <v>61000000</v>
      </c>
      <c r="E87" s="83">
        <v>0</v>
      </c>
      <c r="F87" s="84">
        <v>0</v>
      </c>
      <c r="G87" s="84">
        <v>0</v>
      </c>
      <c r="H87" s="85">
        <v>0</v>
      </c>
      <c r="I87" s="90">
        <v>61000000</v>
      </c>
    </row>
    <row r="88" spans="1:9" ht="23.25" customHeight="1">
      <c r="A88" s="79"/>
      <c r="B88" s="86" t="s">
        <v>234</v>
      </c>
      <c r="C88" s="87" t="s">
        <v>342</v>
      </c>
      <c r="D88" s="82">
        <v>76435513.93</v>
      </c>
      <c r="E88" s="83">
        <v>19597513.93</v>
      </c>
      <c r="F88" s="84">
        <v>15345193.93</v>
      </c>
      <c r="G88" s="84">
        <v>2363400</v>
      </c>
      <c r="H88" s="85">
        <v>1888920</v>
      </c>
      <c r="I88" s="90">
        <v>56838000</v>
      </c>
    </row>
    <row r="89" spans="1:9" ht="23.25" customHeight="1">
      <c r="A89" s="79"/>
      <c r="B89" s="86" t="s">
        <v>268</v>
      </c>
      <c r="C89" s="87" t="s">
        <v>343</v>
      </c>
      <c r="D89" s="82">
        <v>1550000</v>
      </c>
      <c r="E89" s="83">
        <v>0</v>
      </c>
      <c r="F89" s="84">
        <v>0</v>
      </c>
      <c r="G89" s="84">
        <v>0</v>
      </c>
      <c r="H89" s="85">
        <v>0</v>
      </c>
      <c r="I89" s="90">
        <v>1550000</v>
      </c>
    </row>
    <row r="90" spans="1:9" ht="23.25" customHeight="1">
      <c r="A90" s="79" t="s">
        <v>344</v>
      </c>
      <c r="B90" s="86"/>
      <c r="C90" s="87" t="s">
        <v>345</v>
      </c>
      <c r="D90" s="82">
        <v>86384034.42</v>
      </c>
      <c r="E90" s="83">
        <v>29971634.42</v>
      </c>
      <c r="F90" s="84">
        <v>21611914.42</v>
      </c>
      <c r="G90" s="84">
        <v>3618000</v>
      </c>
      <c r="H90" s="85">
        <v>4741720</v>
      </c>
      <c r="I90" s="90">
        <v>56412400</v>
      </c>
    </row>
    <row r="91" spans="1:9" ht="23.25" customHeight="1">
      <c r="A91" s="79"/>
      <c r="B91" s="86" t="s">
        <v>226</v>
      </c>
      <c r="C91" s="87" t="s">
        <v>346</v>
      </c>
      <c r="D91" s="82">
        <v>43816282.1</v>
      </c>
      <c r="E91" s="83">
        <v>22548182.1</v>
      </c>
      <c r="F91" s="84">
        <v>16335582.1</v>
      </c>
      <c r="G91" s="84">
        <v>2613400</v>
      </c>
      <c r="H91" s="85">
        <v>3599200</v>
      </c>
      <c r="I91" s="90">
        <v>21268100</v>
      </c>
    </row>
    <row r="92" spans="1:9" ht="23.25" customHeight="1">
      <c r="A92" s="79"/>
      <c r="B92" s="86" t="s">
        <v>228</v>
      </c>
      <c r="C92" s="87" t="s">
        <v>347</v>
      </c>
      <c r="D92" s="82">
        <v>25379025.18</v>
      </c>
      <c r="E92" s="83">
        <v>3943725.18</v>
      </c>
      <c r="F92" s="84">
        <v>2820405.18</v>
      </c>
      <c r="G92" s="84">
        <v>530800</v>
      </c>
      <c r="H92" s="85">
        <v>592520</v>
      </c>
      <c r="I92" s="90">
        <v>21435300</v>
      </c>
    </row>
    <row r="93" spans="1:9" ht="23.25" customHeight="1">
      <c r="A93" s="79"/>
      <c r="B93" s="86" t="s">
        <v>230</v>
      </c>
      <c r="C93" s="87" t="s">
        <v>348</v>
      </c>
      <c r="D93" s="82">
        <v>11504727.14</v>
      </c>
      <c r="E93" s="83">
        <v>3479727.14</v>
      </c>
      <c r="F93" s="84">
        <v>2455927.14</v>
      </c>
      <c r="G93" s="84">
        <v>473800</v>
      </c>
      <c r="H93" s="85">
        <v>550000</v>
      </c>
      <c r="I93" s="90">
        <v>8025000</v>
      </c>
    </row>
    <row r="94" spans="1:9" ht="23.25" customHeight="1">
      <c r="A94" s="79"/>
      <c r="B94" s="86" t="s">
        <v>234</v>
      </c>
      <c r="C94" s="87" t="s">
        <v>349</v>
      </c>
      <c r="D94" s="82">
        <v>1458000</v>
      </c>
      <c r="E94" s="83">
        <v>0</v>
      </c>
      <c r="F94" s="84">
        <v>0</v>
      </c>
      <c r="G94" s="84">
        <v>0</v>
      </c>
      <c r="H94" s="85">
        <v>0</v>
      </c>
      <c r="I94" s="90">
        <v>1458000</v>
      </c>
    </row>
    <row r="95" spans="1:9" ht="23.25" customHeight="1">
      <c r="A95" s="79"/>
      <c r="B95" s="86" t="s">
        <v>238</v>
      </c>
      <c r="C95" s="87" t="s">
        <v>350</v>
      </c>
      <c r="D95" s="82">
        <v>1500000</v>
      </c>
      <c r="E95" s="83">
        <v>0</v>
      </c>
      <c r="F95" s="84">
        <v>0</v>
      </c>
      <c r="G95" s="84">
        <v>0</v>
      </c>
      <c r="H95" s="85">
        <v>0</v>
      </c>
      <c r="I95" s="90">
        <v>1500000</v>
      </c>
    </row>
    <row r="96" spans="1:9" ht="23.25" customHeight="1">
      <c r="A96" s="79"/>
      <c r="B96" s="86" t="s">
        <v>240</v>
      </c>
      <c r="C96" s="87" t="s">
        <v>351</v>
      </c>
      <c r="D96" s="82">
        <v>956000</v>
      </c>
      <c r="E96" s="83">
        <v>0</v>
      </c>
      <c r="F96" s="84">
        <v>0</v>
      </c>
      <c r="G96" s="84">
        <v>0</v>
      </c>
      <c r="H96" s="85">
        <v>0</v>
      </c>
      <c r="I96" s="90">
        <v>956000</v>
      </c>
    </row>
    <row r="97" spans="1:9" ht="23.25" customHeight="1">
      <c r="A97" s="79"/>
      <c r="B97" s="86" t="s">
        <v>268</v>
      </c>
      <c r="C97" s="87" t="s">
        <v>352</v>
      </c>
      <c r="D97" s="82">
        <v>1770000</v>
      </c>
      <c r="E97" s="83">
        <v>0</v>
      </c>
      <c r="F97" s="84">
        <v>0</v>
      </c>
      <c r="G97" s="84">
        <v>0</v>
      </c>
      <c r="H97" s="85">
        <v>0</v>
      </c>
      <c r="I97" s="90">
        <v>1770000</v>
      </c>
    </row>
    <row r="98" spans="1:9" ht="23.25" customHeight="1">
      <c r="A98" s="79" t="s">
        <v>353</v>
      </c>
      <c r="B98" s="86"/>
      <c r="C98" s="87" t="s">
        <v>354</v>
      </c>
      <c r="D98" s="82">
        <v>5801689.61</v>
      </c>
      <c r="E98" s="83">
        <v>5411689.61</v>
      </c>
      <c r="F98" s="84">
        <v>3806689.61</v>
      </c>
      <c r="G98" s="84">
        <v>834000</v>
      </c>
      <c r="H98" s="85">
        <v>771000</v>
      </c>
      <c r="I98" s="90">
        <v>390000</v>
      </c>
    </row>
    <row r="99" spans="1:9" ht="23.25" customHeight="1">
      <c r="A99" s="79"/>
      <c r="B99" s="86" t="s">
        <v>226</v>
      </c>
      <c r="C99" s="87" t="s">
        <v>355</v>
      </c>
      <c r="D99" s="82">
        <v>5411689.61</v>
      </c>
      <c r="E99" s="83">
        <v>5411689.61</v>
      </c>
      <c r="F99" s="84">
        <v>3806689.61</v>
      </c>
      <c r="G99" s="84">
        <v>834000</v>
      </c>
      <c r="H99" s="85">
        <v>771000</v>
      </c>
      <c r="I99" s="90">
        <v>0</v>
      </c>
    </row>
    <row r="100" spans="1:9" ht="23.25" customHeight="1">
      <c r="A100" s="79"/>
      <c r="B100" s="86" t="s">
        <v>268</v>
      </c>
      <c r="C100" s="87" t="s">
        <v>356</v>
      </c>
      <c r="D100" s="82">
        <v>390000</v>
      </c>
      <c r="E100" s="83">
        <v>0</v>
      </c>
      <c r="F100" s="84">
        <v>0</v>
      </c>
      <c r="G100" s="84">
        <v>0</v>
      </c>
      <c r="H100" s="85">
        <v>0</v>
      </c>
      <c r="I100" s="90">
        <v>390000</v>
      </c>
    </row>
    <row r="101" spans="1:9" ht="23.25" customHeight="1">
      <c r="A101" s="79" t="s">
        <v>357</v>
      </c>
      <c r="B101" s="86"/>
      <c r="C101" s="87" t="s">
        <v>358</v>
      </c>
      <c r="D101" s="82">
        <v>28344831.81</v>
      </c>
      <c r="E101" s="83">
        <v>3067231.81</v>
      </c>
      <c r="F101" s="84">
        <v>2189791.81</v>
      </c>
      <c r="G101" s="84">
        <v>386400</v>
      </c>
      <c r="H101" s="85">
        <v>491040</v>
      </c>
      <c r="I101" s="90">
        <v>25277600</v>
      </c>
    </row>
    <row r="102" spans="1:9" ht="23.25" customHeight="1">
      <c r="A102" s="79"/>
      <c r="B102" s="86" t="s">
        <v>228</v>
      </c>
      <c r="C102" s="87" t="s">
        <v>359</v>
      </c>
      <c r="D102" s="82">
        <v>839630.53</v>
      </c>
      <c r="E102" s="83">
        <v>839630.53</v>
      </c>
      <c r="F102" s="84">
        <v>563990.53</v>
      </c>
      <c r="G102" s="84">
        <v>76800</v>
      </c>
      <c r="H102" s="85">
        <v>198840</v>
      </c>
      <c r="I102" s="90">
        <v>0</v>
      </c>
    </row>
    <row r="103" spans="1:9" ht="23.25" customHeight="1">
      <c r="A103" s="79"/>
      <c r="B103" s="86" t="s">
        <v>236</v>
      </c>
      <c r="C103" s="87" t="s">
        <v>360</v>
      </c>
      <c r="D103" s="82">
        <v>5305201.28</v>
      </c>
      <c r="E103" s="83">
        <v>2227601.28</v>
      </c>
      <c r="F103" s="84">
        <v>1625801.28</v>
      </c>
      <c r="G103" s="84">
        <v>309600</v>
      </c>
      <c r="H103" s="85">
        <v>292200</v>
      </c>
      <c r="I103" s="90">
        <v>3077600</v>
      </c>
    </row>
    <row r="104" spans="1:9" ht="23.25" customHeight="1">
      <c r="A104" s="79"/>
      <c r="B104" s="86" t="s">
        <v>240</v>
      </c>
      <c r="C104" s="87" t="s">
        <v>361</v>
      </c>
      <c r="D104" s="82">
        <v>22000000</v>
      </c>
      <c r="E104" s="83">
        <v>0</v>
      </c>
      <c r="F104" s="84">
        <v>0</v>
      </c>
      <c r="G104" s="84">
        <v>0</v>
      </c>
      <c r="H104" s="85">
        <v>0</v>
      </c>
      <c r="I104" s="90">
        <v>22000000</v>
      </c>
    </row>
    <row r="105" spans="1:9" ht="23.25" customHeight="1">
      <c r="A105" s="79"/>
      <c r="B105" s="86" t="s">
        <v>268</v>
      </c>
      <c r="C105" s="87" t="s">
        <v>362</v>
      </c>
      <c r="D105" s="82">
        <v>200000</v>
      </c>
      <c r="E105" s="83">
        <v>0</v>
      </c>
      <c r="F105" s="84">
        <v>0</v>
      </c>
      <c r="G105" s="84">
        <v>0</v>
      </c>
      <c r="H105" s="85">
        <v>0</v>
      </c>
      <c r="I105" s="90">
        <v>200000</v>
      </c>
    </row>
    <row r="106" spans="1:9" ht="23.25" customHeight="1">
      <c r="A106" s="79" t="s">
        <v>363</v>
      </c>
      <c r="B106" s="86"/>
      <c r="C106" s="87" t="s">
        <v>364</v>
      </c>
      <c r="D106" s="82">
        <v>12372747</v>
      </c>
      <c r="E106" s="83">
        <v>1237747</v>
      </c>
      <c r="F106" s="84">
        <v>869947</v>
      </c>
      <c r="G106" s="84">
        <v>181800</v>
      </c>
      <c r="H106" s="85">
        <v>186000</v>
      </c>
      <c r="I106" s="90">
        <v>11135000</v>
      </c>
    </row>
    <row r="107" spans="1:9" ht="23.25" customHeight="1">
      <c r="A107" s="79"/>
      <c r="B107" s="86" t="s">
        <v>228</v>
      </c>
      <c r="C107" s="87" t="s">
        <v>365</v>
      </c>
      <c r="D107" s="82">
        <v>653021.6</v>
      </c>
      <c r="E107" s="83">
        <v>598021.6</v>
      </c>
      <c r="F107" s="84">
        <v>414421.6</v>
      </c>
      <c r="G107" s="84">
        <v>82800</v>
      </c>
      <c r="H107" s="85">
        <v>100800</v>
      </c>
      <c r="I107" s="90">
        <v>55000</v>
      </c>
    </row>
    <row r="108" spans="1:9" ht="23.25" customHeight="1">
      <c r="A108" s="79"/>
      <c r="B108" s="86" t="s">
        <v>234</v>
      </c>
      <c r="C108" s="87" t="s">
        <v>366</v>
      </c>
      <c r="D108" s="82">
        <v>11639725.4</v>
      </c>
      <c r="E108" s="83">
        <v>639725.4</v>
      </c>
      <c r="F108" s="84">
        <v>455525.4</v>
      </c>
      <c r="G108" s="84">
        <v>99000</v>
      </c>
      <c r="H108" s="85">
        <v>85200</v>
      </c>
      <c r="I108" s="90">
        <v>11000000</v>
      </c>
    </row>
    <row r="109" spans="1:9" ht="23.25" customHeight="1">
      <c r="A109" s="79"/>
      <c r="B109" s="86" t="s">
        <v>268</v>
      </c>
      <c r="C109" s="87" t="s">
        <v>367</v>
      </c>
      <c r="D109" s="82">
        <v>80000</v>
      </c>
      <c r="E109" s="83">
        <v>0</v>
      </c>
      <c r="F109" s="84">
        <v>0</v>
      </c>
      <c r="G109" s="84">
        <v>0</v>
      </c>
      <c r="H109" s="85">
        <v>0</v>
      </c>
      <c r="I109" s="90">
        <v>80000</v>
      </c>
    </row>
    <row r="110" spans="1:9" ht="23.25" customHeight="1">
      <c r="A110" s="79" t="s">
        <v>368</v>
      </c>
      <c r="B110" s="86"/>
      <c r="C110" s="87" t="s">
        <v>369</v>
      </c>
      <c r="D110" s="82">
        <v>780000</v>
      </c>
      <c r="E110" s="83">
        <v>0</v>
      </c>
      <c r="F110" s="84">
        <v>0</v>
      </c>
      <c r="G110" s="84">
        <v>0</v>
      </c>
      <c r="H110" s="85">
        <v>0</v>
      </c>
      <c r="I110" s="90">
        <v>780000</v>
      </c>
    </row>
    <row r="111" spans="1:9" ht="23.25" customHeight="1">
      <c r="A111" s="79"/>
      <c r="B111" s="86" t="s">
        <v>230</v>
      </c>
      <c r="C111" s="87" t="s">
        <v>370</v>
      </c>
      <c r="D111" s="82">
        <v>780000</v>
      </c>
      <c r="E111" s="83">
        <v>0</v>
      </c>
      <c r="F111" s="84">
        <v>0</v>
      </c>
      <c r="G111" s="84">
        <v>0</v>
      </c>
      <c r="H111" s="85">
        <v>0</v>
      </c>
      <c r="I111" s="90">
        <v>780000</v>
      </c>
    </row>
    <row r="112" spans="1:9" ht="23.25" customHeight="1">
      <c r="A112" s="79" t="s">
        <v>371</v>
      </c>
      <c r="B112" s="86"/>
      <c r="C112" s="87" t="s">
        <v>372</v>
      </c>
      <c r="D112" s="82">
        <v>257200.37</v>
      </c>
      <c r="E112" s="83">
        <v>237200.37</v>
      </c>
      <c r="F112" s="84">
        <v>176360.37</v>
      </c>
      <c r="G112" s="84">
        <v>28800</v>
      </c>
      <c r="H112" s="85">
        <v>32040</v>
      </c>
      <c r="I112" s="90">
        <v>20000</v>
      </c>
    </row>
    <row r="113" spans="1:9" ht="23.25" customHeight="1">
      <c r="A113" s="79"/>
      <c r="B113" s="86" t="s">
        <v>232</v>
      </c>
      <c r="C113" s="87" t="s">
        <v>373</v>
      </c>
      <c r="D113" s="82">
        <v>257200.37</v>
      </c>
      <c r="E113" s="83">
        <v>237200.37</v>
      </c>
      <c r="F113" s="84">
        <v>176360.37</v>
      </c>
      <c r="G113" s="84">
        <v>28800</v>
      </c>
      <c r="H113" s="85">
        <v>32040</v>
      </c>
      <c r="I113" s="90">
        <v>20000</v>
      </c>
    </row>
    <row r="114" spans="1:9" ht="23.25" customHeight="1">
      <c r="A114" s="79" t="s">
        <v>374</v>
      </c>
      <c r="B114" s="86"/>
      <c r="C114" s="87" t="s">
        <v>375</v>
      </c>
      <c r="D114" s="82">
        <v>32726481.04</v>
      </c>
      <c r="E114" s="83">
        <v>32726481.04</v>
      </c>
      <c r="F114" s="84">
        <v>0</v>
      </c>
      <c r="G114" s="84">
        <v>0</v>
      </c>
      <c r="H114" s="85">
        <v>32726481.04</v>
      </c>
      <c r="I114" s="90">
        <v>0</v>
      </c>
    </row>
    <row r="115" spans="1:9" ht="23.25" customHeight="1">
      <c r="A115" s="79"/>
      <c r="B115" s="86" t="s">
        <v>228</v>
      </c>
      <c r="C115" s="87" t="s">
        <v>376</v>
      </c>
      <c r="D115" s="82">
        <v>32726481.04</v>
      </c>
      <c r="E115" s="83">
        <v>32726481.04</v>
      </c>
      <c r="F115" s="84">
        <v>0</v>
      </c>
      <c r="G115" s="84">
        <v>0</v>
      </c>
      <c r="H115" s="85">
        <v>32726481.04</v>
      </c>
      <c r="I115" s="90">
        <v>0</v>
      </c>
    </row>
    <row r="116" spans="1:9" ht="23.25" customHeight="1">
      <c r="A116" s="79" t="s">
        <v>377</v>
      </c>
      <c r="B116" s="86"/>
      <c r="C116" s="87" t="s">
        <v>378</v>
      </c>
      <c r="D116" s="82">
        <v>105500000</v>
      </c>
      <c r="E116" s="83">
        <v>0</v>
      </c>
      <c r="F116" s="84">
        <v>0</v>
      </c>
      <c r="G116" s="84">
        <v>0</v>
      </c>
      <c r="H116" s="85">
        <v>0</v>
      </c>
      <c r="I116" s="90">
        <v>105500000</v>
      </c>
    </row>
    <row r="117" spans="1:9" ht="23.25" customHeight="1">
      <c r="A117" s="79"/>
      <c r="B117" s="86" t="s">
        <v>268</v>
      </c>
      <c r="C117" s="87" t="s">
        <v>379</v>
      </c>
      <c r="D117" s="82">
        <v>105500000</v>
      </c>
      <c r="E117" s="83">
        <v>0</v>
      </c>
      <c r="F117" s="84">
        <v>0</v>
      </c>
      <c r="G117" s="84">
        <v>0</v>
      </c>
      <c r="H117" s="85">
        <v>0</v>
      </c>
      <c r="I117" s="90">
        <v>105500000</v>
      </c>
    </row>
    <row r="118" spans="1:9" ht="23.25" customHeight="1">
      <c r="A118" s="79" t="s">
        <v>380</v>
      </c>
      <c r="B118" s="86"/>
      <c r="C118" s="87" t="s">
        <v>381</v>
      </c>
      <c r="D118" s="82">
        <v>3890000</v>
      </c>
      <c r="E118" s="83">
        <v>0</v>
      </c>
      <c r="F118" s="84">
        <v>0</v>
      </c>
      <c r="G118" s="84">
        <v>0</v>
      </c>
      <c r="H118" s="85">
        <v>0</v>
      </c>
      <c r="I118" s="90">
        <v>3890000</v>
      </c>
    </row>
    <row r="119" spans="1:9" ht="23.25" customHeight="1">
      <c r="A119" s="79"/>
      <c r="B119" s="86" t="s">
        <v>230</v>
      </c>
      <c r="C119" s="87" t="s">
        <v>382</v>
      </c>
      <c r="D119" s="82">
        <v>3890000</v>
      </c>
      <c r="E119" s="83">
        <v>0</v>
      </c>
      <c r="F119" s="84">
        <v>0</v>
      </c>
      <c r="G119" s="84">
        <v>0</v>
      </c>
      <c r="H119" s="85">
        <v>0</v>
      </c>
      <c r="I119" s="90">
        <v>3890000</v>
      </c>
    </row>
    <row r="120" ht="21.75" customHeight="1"/>
    <row r="121" ht="21.75" customHeight="1"/>
    <row r="122" ht="21.7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1.75" customHeight="1"/>
    <row r="1181" ht="21.75" customHeight="1"/>
    <row r="1182" ht="21.75" customHeight="1"/>
  </sheetData>
  <sheetProtection/>
  <mergeCells count="5">
    <mergeCell ref="I4:I5"/>
    <mergeCell ref="A4:B4"/>
    <mergeCell ref="E4:H4"/>
    <mergeCell ref="C4:C5"/>
    <mergeCell ref="D4:D5"/>
  </mergeCells>
  <printOptions horizontalCentered="1"/>
  <pageMargins left="0.16" right="0.16" top="0.39" bottom="0.39" header="0.31" footer="0.31"/>
  <pageSetup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showZeros="0" workbookViewId="0" topLeftCell="A1">
      <selection activeCell="A31" sqref="A31"/>
    </sheetView>
  </sheetViews>
  <sheetFormatPr defaultColWidth="7.875" defaultRowHeight="14.25"/>
  <cols>
    <col min="1" max="1" width="34.75390625" style="35" customWidth="1"/>
    <col min="2" max="2" width="14.00390625" style="35" customWidth="1"/>
    <col min="3" max="3" width="15.00390625" style="35" customWidth="1"/>
    <col min="4" max="4" width="20.75390625" style="35" customWidth="1"/>
    <col min="5" max="255" width="7.875" style="35" customWidth="1"/>
    <col min="256" max="16384" width="7.875" style="13" customWidth="1"/>
  </cols>
  <sheetData>
    <row r="1" ht="25.5" customHeight="1">
      <c r="A1" s="24" t="s">
        <v>383</v>
      </c>
    </row>
    <row r="2" spans="1:4" ht="35.25" customHeight="1">
      <c r="A2" s="219" t="s">
        <v>384</v>
      </c>
      <c r="B2" s="219"/>
      <c r="C2" s="219"/>
      <c r="D2" s="219"/>
    </row>
    <row r="3" spans="1:4" ht="27.75" customHeight="1">
      <c r="A3" s="56" t="s">
        <v>385</v>
      </c>
      <c r="B3" s="57"/>
      <c r="C3" s="57"/>
      <c r="D3" s="58"/>
    </row>
    <row r="4" spans="1:4" ht="45.75" customHeight="1">
      <c r="A4" s="240" t="s">
        <v>64</v>
      </c>
      <c r="B4" s="241" t="s">
        <v>180</v>
      </c>
      <c r="C4" s="240" t="s">
        <v>181</v>
      </c>
      <c r="D4" s="243" t="s">
        <v>386</v>
      </c>
    </row>
    <row r="5" spans="1:4" ht="35.25" customHeight="1">
      <c r="A5" s="228"/>
      <c r="B5" s="242"/>
      <c r="C5" s="228"/>
      <c r="D5" s="244"/>
    </row>
    <row r="6" spans="1:4" ht="39.75" customHeight="1">
      <c r="A6" s="59" t="s">
        <v>69</v>
      </c>
      <c r="B6" s="60">
        <f>B7+B19</f>
        <v>170</v>
      </c>
      <c r="C6" s="61">
        <f>C7+C19</f>
        <v>496</v>
      </c>
      <c r="D6" s="62">
        <f>C6-B6</f>
        <v>326</v>
      </c>
    </row>
    <row r="7" spans="1:4" ht="39.75" customHeight="1">
      <c r="A7" s="63" t="s">
        <v>70</v>
      </c>
      <c r="B7" s="62">
        <f>SUM(B8:B18)</f>
        <v>170</v>
      </c>
      <c r="C7" s="62">
        <v>170</v>
      </c>
      <c r="D7" s="62">
        <f>C7-B7</f>
        <v>0</v>
      </c>
    </row>
    <row r="8" spans="1:4" ht="39.75" customHeight="1">
      <c r="A8" s="64" t="s">
        <v>387</v>
      </c>
      <c r="B8" s="65"/>
      <c r="C8" s="65"/>
      <c r="D8" s="62">
        <f aca="true" t="shared" si="0" ref="D8:D19">C8-B8</f>
        <v>0</v>
      </c>
    </row>
    <row r="9" spans="1:5" ht="39.75" customHeight="1">
      <c r="A9" s="64" t="s">
        <v>388</v>
      </c>
      <c r="B9" s="65"/>
      <c r="C9" s="65"/>
      <c r="D9" s="62">
        <f t="shared" si="0"/>
        <v>0</v>
      </c>
      <c r="E9" s="66"/>
    </row>
    <row r="10" spans="1:5" ht="39.75" customHeight="1">
      <c r="A10" s="64" t="s">
        <v>389</v>
      </c>
      <c r="B10" s="65"/>
      <c r="C10" s="65"/>
      <c r="D10" s="62">
        <f t="shared" si="0"/>
        <v>0</v>
      </c>
      <c r="E10" s="66"/>
    </row>
    <row r="11" spans="1:4" ht="39.75" customHeight="1">
      <c r="A11" s="64" t="s">
        <v>390</v>
      </c>
      <c r="B11" s="67">
        <v>0</v>
      </c>
      <c r="C11" s="67">
        <v>0</v>
      </c>
      <c r="D11" s="62">
        <f t="shared" si="0"/>
        <v>0</v>
      </c>
    </row>
    <row r="12" spans="1:4" ht="39.75" customHeight="1">
      <c r="A12" s="64" t="s">
        <v>391</v>
      </c>
      <c r="B12" s="65"/>
      <c r="C12" s="65"/>
      <c r="D12" s="62">
        <f t="shared" si="0"/>
        <v>0</v>
      </c>
    </row>
    <row r="13" spans="1:4" ht="39.75" customHeight="1">
      <c r="A13" s="64" t="s">
        <v>392</v>
      </c>
      <c r="B13" s="65"/>
      <c r="C13" s="65"/>
      <c r="D13" s="62">
        <f t="shared" si="0"/>
        <v>0</v>
      </c>
    </row>
    <row r="14" spans="1:4" ht="39.75" customHeight="1">
      <c r="A14" s="64" t="s">
        <v>393</v>
      </c>
      <c r="B14" s="65"/>
      <c r="C14" s="65"/>
      <c r="D14" s="62">
        <f t="shared" si="0"/>
        <v>0</v>
      </c>
    </row>
    <row r="15" spans="1:4" ht="39.75" customHeight="1">
      <c r="A15" s="64" t="s">
        <v>394</v>
      </c>
      <c r="B15" s="65">
        <v>170</v>
      </c>
      <c r="C15" s="65">
        <v>170</v>
      </c>
      <c r="D15" s="62">
        <f t="shared" si="0"/>
        <v>0</v>
      </c>
    </row>
    <row r="16" spans="1:4" ht="39.75" customHeight="1">
      <c r="A16" s="64" t="s">
        <v>395</v>
      </c>
      <c r="B16" s="65"/>
      <c r="C16" s="65"/>
      <c r="D16" s="62">
        <f t="shared" si="0"/>
        <v>0</v>
      </c>
    </row>
    <row r="17" spans="1:4" ht="39.75" customHeight="1">
      <c r="A17" s="64" t="s">
        <v>396</v>
      </c>
      <c r="B17" s="68"/>
      <c r="C17" s="67"/>
      <c r="D17" s="62">
        <f t="shared" si="0"/>
        <v>0</v>
      </c>
    </row>
    <row r="18" spans="1:4" ht="39.75" customHeight="1">
      <c r="A18" s="64" t="s">
        <v>81</v>
      </c>
      <c r="B18" s="69"/>
      <c r="C18" s="67"/>
      <c r="D18" s="62">
        <f t="shared" si="0"/>
        <v>0</v>
      </c>
    </row>
    <row r="19" spans="1:4" ht="39.75" customHeight="1">
      <c r="A19" s="70" t="s">
        <v>397</v>
      </c>
      <c r="B19" s="62"/>
      <c r="C19" s="62">
        <v>326</v>
      </c>
      <c r="D19" s="62">
        <f t="shared" si="0"/>
        <v>326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5" right="0.35" top="0.73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2017-03-07T02:34:17Z</cp:lastPrinted>
  <dcterms:created xsi:type="dcterms:W3CDTF">1996-12-17T01:32:42Z</dcterms:created>
  <dcterms:modified xsi:type="dcterms:W3CDTF">2018-05-18T07:50:41Z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